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busra.duzguner\Desktop\"/>
    </mc:Choice>
  </mc:AlternateContent>
  <xr:revisionPtr revIDLastSave="0" documentId="13_ncr:1_{A7096C50-E3F1-4584-9374-BC9E6DDB9E06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İCMAAL" sheetId="1" r:id="rId1"/>
    <sheet name="TOPLAM YATIRIM" sheetId="2" r:id="rId2"/>
    <sheet name="YENİ PROJELER" sheetId="3" r:id="rId3"/>
  </sheets>
  <definedNames>
    <definedName name="_xlnm._FilterDatabase" localSheetId="0" hidden="1">İCMAAL!$C$1:$C$78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3" l="1"/>
  <c r="H20" i="3"/>
  <c r="I13" i="2"/>
  <c r="I11" i="2"/>
  <c r="I10" i="2"/>
  <c r="I9" i="2"/>
  <c r="I8" i="2"/>
  <c r="I7" i="2"/>
  <c r="I6" i="2"/>
  <c r="M53" i="1"/>
  <c r="L53" i="1"/>
  <c r="K53" i="1"/>
  <c r="J53" i="1"/>
  <c r="H53" i="1"/>
  <c r="I53" i="1"/>
  <c r="H13" i="2"/>
  <c r="H10" i="2"/>
  <c r="H8" i="2"/>
  <c r="H7" i="2"/>
  <c r="H6" i="2"/>
  <c r="M69" i="1"/>
  <c r="I20" i="2"/>
  <c r="I21" i="2" s="1"/>
  <c r="K69" i="1"/>
  <c r="H20" i="2"/>
  <c r="H21" i="2" s="1"/>
  <c r="H69" i="1"/>
  <c r="I69" i="1"/>
  <c r="G20" i="2"/>
  <c r="G21" i="2" s="1"/>
  <c r="G13" i="2"/>
  <c r="G11" i="2"/>
  <c r="G10" i="2"/>
  <c r="G9" i="2"/>
  <c r="G8" i="2"/>
  <c r="G7" i="2"/>
  <c r="G6" i="2"/>
  <c r="H14" i="2" l="1"/>
  <c r="G20" i="3"/>
  <c r="I20" i="3"/>
  <c r="F21" i="2" l="1"/>
  <c r="L69" i="1"/>
  <c r="J69" i="1"/>
  <c r="J20" i="3" l="1"/>
  <c r="G14" i="2" l="1"/>
  <c r="I14" i="2"/>
  <c r="F14" i="2"/>
</calcChain>
</file>

<file path=xl/sharedStrings.xml><?xml version="1.0" encoding="utf-8"?>
<sst xmlns="http://schemas.openxmlformats.org/spreadsheetml/2006/main" count="423" uniqueCount="213">
  <si>
    <t>PROJE NO</t>
  </si>
  <si>
    <t>SEKTÖRÜ</t>
  </si>
  <si>
    <t>PROJENİN ADI</t>
  </si>
  <si>
    <t>YERİ</t>
  </si>
  <si>
    <t>KAREKTERİSTİĞİ</t>
  </si>
  <si>
    <t>PROJE TUTARI</t>
  </si>
  <si>
    <t>TOPLAM</t>
  </si>
  <si>
    <t>Özkaynak</t>
  </si>
  <si>
    <t>TARIM</t>
  </si>
  <si>
    <t>Büyük Menderes-Cindere</t>
  </si>
  <si>
    <t>Denizli</t>
  </si>
  <si>
    <t>Gölhisar-Acıpayam 3. Merhale</t>
  </si>
  <si>
    <t>Sulama 2.881 ha</t>
  </si>
  <si>
    <t>Yenileme 3.570 ha</t>
  </si>
  <si>
    <t>ULAŞTIRMA</t>
  </si>
  <si>
    <t>Denizli-Acıpayam-13. Bölge Hd.</t>
  </si>
  <si>
    <t>Denizli-Çardak 13. Bölge Hududu</t>
  </si>
  <si>
    <t xml:space="preserve">DKH-İÇME SUYU </t>
  </si>
  <si>
    <t xml:space="preserve">DKH-KANALİZASYON </t>
  </si>
  <si>
    <t>DKH</t>
  </si>
  <si>
    <t>Proje Desteği</t>
  </si>
  <si>
    <t>SAĞLIK</t>
  </si>
  <si>
    <t>Muhtelif İşler</t>
  </si>
  <si>
    <t>Kampüs Altyapısı</t>
  </si>
  <si>
    <t>Yayın Alımı</t>
  </si>
  <si>
    <t>Muğla-Kale-Tavas-(Denizli-Serinhisar) Ayr.</t>
  </si>
  <si>
    <t>Muğla, Denizli</t>
  </si>
  <si>
    <t>Salihli-Alaşehir-Buldan –(Aydın-Denizli Ayrım)</t>
  </si>
  <si>
    <t>Aydın-Denizli</t>
  </si>
  <si>
    <t>Ortak Projeler Toplamı</t>
  </si>
  <si>
    <t>Alet ve Cihazlar, Müşavirlik, Sinyalizasyon (376 km)</t>
  </si>
  <si>
    <t>PROJE SAYISI</t>
  </si>
  <si>
    <t>DKH (Diğer Kamu Hizmetleri)</t>
  </si>
  <si>
    <t>PROJE TÜRÜ</t>
  </si>
  <si>
    <t>Diğer İllerle Ortak Projeler</t>
  </si>
  <si>
    <t xml:space="preserve"> TOPLAM</t>
  </si>
  <si>
    <t>KÜLTÜR-TURİZM</t>
  </si>
  <si>
    <t xml:space="preserve">EĞİTİM </t>
  </si>
  <si>
    <t>GENEL TOPLAMI</t>
  </si>
  <si>
    <t>İtfaiye (30 adet)</t>
  </si>
  <si>
    <t>Afyonkarahisar-Denizli-Burdur-Isparta</t>
  </si>
  <si>
    <t>1991A01-167</t>
  </si>
  <si>
    <t>2017A01-2892</t>
  </si>
  <si>
    <t>Çürüksu Sağ Sahil Sulaması Yenileme</t>
  </si>
  <si>
    <t>2020A01-167264</t>
  </si>
  <si>
    <t>2012E01-1546</t>
  </si>
  <si>
    <t>Afyon-Denizli-Isparta/Burdur Yerli Sinyalizasyon</t>
  </si>
  <si>
    <t>Denizli,  Manisa</t>
  </si>
  <si>
    <t>1994H03-452</t>
  </si>
  <si>
    <t>Bakım Onarım, BİT, Kesin Hesap, Makine-Teçhizat</t>
  </si>
  <si>
    <t>2020I00-147132</t>
  </si>
  <si>
    <t>2013K05-1890</t>
  </si>
  <si>
    <t>Denizli İçmesuyu</t>
  </si>
  <si>
    <t>İçmesuyu Arıtma Tesisi (100.000 mᶾ/gün), İçmesuyu Temini (28,13 hmᶾ/yıl), İsale Hattı (53,20 km)</t>
  </si>
  <si>
    <t>2015K05-2419</t>
  </si>
  <si>
    <t>Sürdürülebilir Şehirler (184)                Denizli Kanalizasyon Projesi (DESKİ)</t>
  </si>
  <si>
    <t>2015K06-2432</t>
  </si>
  <si>
    <t xml:space="preserve">DKH-İÇMESUYU </t>
  </si>
  <si>
    <t>2015K08-2454</t>
  </si>
  <si>
    <t>2020E01-149120</t>
  </si>
  <si>
    <t>İŞİN BAŞLAMA- BİTİŞ TARİHİ</t>
  </si>
  <si>
    <t>Çeşitli Ünitelerin Etüt Projesi</t>
  </si>
  <si>
    <t>Etüt-Proje</t>
  </si>
  <si>
    <t>2020-2027</t>
  </si>
  <si>
    <t>Depolama (0,37 hm3), Sulama (121 ha)</t>
  </si>
  <si>
    <t>2023-2027</t>
  </si>
  <si>
    <t>2023A01-214326</t>
  </si>
  <si>
    <t>Bölünmüş Yol (78 km), Tek Tüp Karayolu Tüneli (2.640 m.)</t>
  </si>
  <si>
    <t>2015E04-208019</t>
  </si>
  <si>
    <t>BY BSK (8km)</t>
  </si>
  <si>
    <t>BY BSK (101 km)</t>
  </si>
  <si>
    <t>BY BSK (53 km), Köprü (204 m)</t>
  </si>
  <si>
    <t>BY BSK (116,30 km)</t>
  </si>
  <si>
    <t>2017E04-208300</t>
  </si>
  <si>
    <t>2018E04-207914</t>
  </si>
  <si>
    <t>(Nazilli-Horsunlu) Ayr.-Karacasu-Tavas</t>
  </si>
  <si>
    <t>BY BSK (16,10 km) TY BSK (11,20 km)</t>
  </si>
  <si>
    <t>2018E04-208177</t>
  </si>
  <si>
    <t>Çivril-Işıklı-3 Bl.Hd.-Dinar</t>
  </si>
  <si>
    <t>BY BSK (6,40 km) Köprü (220 m) TY BSK (31,30 km)</t>
  </si>
  <si>
    <t>Çivril Çevre Yolu</t>
  </si>
  <si>
    <t>2021E04-207925</t>
  </si>
  <si>
    <t>(Acıpayam-Antalya) Ayr.-Çameli-13. Bl. Hd.</t>
  </si>
  <si>
    <t>BY BSK (7,50 km), YT BSK (72,50 km)</t>
  </si>
  <si>
    <t>2021E04-208117</t>
  </si>
  <si>
    <t>Ulubey-Güney</t>
  </si>
  <si>
    <t>Denizli-Uşak</t>
  </si>
  <si>
    <t>Sathi Kaplamalı Tek Yol (37 km)</t>
  </si>
  <si>
    <t>Basılı Yayın Alımı, Elektronik Yayın Alımı</t>
  </si>
  <si>
    <t>Büyük Onarım</t>
  </si>
  <si>
    <t>Büyük Onarım, Güçlendirme</t>
  </si>
  <si>
    <t>2015-2024</t>
  </si>
  <si>
    <t>Çevre Düzenlemesi, Restorasyon</t>
  </si>
  <si>
    <t>2023-2025</t>
  </si>
  <si>
    <t>Restorasyon</t>
  </si>
  <si>
    <t>Hastane İnşaatı (1.000 yatak, 310.390 m²)</t>
  </si>
  <si>
    <t>2020-2025</t>
  </si>
  <si>
    <t>Şebeke 633 km</t>
  </si>
  <si>
    <t>2015-2025</t>
  </si>
  <si>
    <t>EĞİTİM (PAÜ)</t>
  </si>
  <si>
    <t>2012-2026</t>
  </si>
  <si>
    <t>2017E04-208008</t>
  </si>
  <si>
    <t xml:space="preserve">Denizli İli, Merkez İlçesinde Tarihi AKHAN, LAODİKEİA ANTİK KENT Çal İlçesi HANÇALAR ve TOZLU KARA Köprüleri </t>
  </si>
  <si>
    <t>Köprü Onarımı (0.35 km)</t>
  </si>
  <si>
    <t>Kanalizasyon 368 km</t>
  </si>
  <si>
    <t>Merkezi Derslik</t>
  </si>
  <si>
    <t>Eğitim (12.000 m2)</t>
  </si>
  <si>
    <t>Doğalgaz Dönüşümü, Elektrik hattı, Kampüs İçi Yol, Kanalizasyon hattı,
Peyzaj, Su isale hattı, Telefon hattı</t>
  </si>
  <si>
    <t>Büyük Onarım, Makine-Teçhizat</t>
  </si>
  <si>
    <t>Etüt-Proje, Hastane İnşaatı (10.000 m2)</t>
  </si>
  <si>
    <t>Teknik Bilimler Meslek Yüksekokulu</t>
  </si>
  <si>
    <t>Eğitim (6.000 m2)</t>
  </si>
  <si>
    <t>2024-2026</t>
  </si>
  <si>
    <t>2024I00-234409</t>
  </si>
  <si>
    <t>Denizli Devlet Hastanesi</t>
  </si>
  <si>
    <t>2017E04-208055</t>
  </si>
  <si>
    <t>2017 E04-207871</t>
  </si>
  <si>
    <t>Depolama: 82 hm³ Sulama: 3.133 ha)</t>
  </si>
  <si>
    <t>2011E04-208282</t>
  </si>
  <si>
    <t>DENİZLİ İLİNİN DİĞER İLLERLE ORTAK YATIRIM PROJELERİ</t>
  </si>
  <si>
    <t xml:space="preserve">DİĞER İLLERLE  ORTAK  PROJELER - TOPLULAŞTIRILMIŞ PROJELER </t>
  </si>
  <si>
    <t xml:space="preserve">2025D00-247990 </t>
  </si>
  <si>
    <t>Denizli, 
Erzurum, 
Kayseri</t>
  </si>
  <si>
    <t>Etüt-Proje (3 adet)</t>
  </si>
  <si>
    <t>Muhtelif Etütler</t>
  </si>
  <si>
    <t>ENERJİ</t>
  </si>
  <si>
    <t>2025-2025</t>
  </si>
  <si>
    <t>2024 SONUNA KADAR TAH.HARCAMA</t>
  </si>
  <si>
    <t>2025 YATIRIMI</t>
  </si>
  <si>
    <t>DENİZLİ İLİ 2025 YILI YATIRIMLARI</t>
  </si>
  <si>
    <t>2024 SONUNA KADAR TAHMİNİ HARCAMA</t>
  </si>
  <si>
    <t>2025H03-258433</t>
  </si>
  <si>
    <t xml:space="preserve">İtfaiye ve Acil Müdahale Aracı Alımı </t>
  </si>
  <si>
    <t>2025K12-261101</t>
  </si>
  <si>
    <t>DKH-SOSYAL - TEKNOLOJİK ARAŞTIRMA</t>
  </si>
  <si>
    <t xml:space="preserve">Rektörlük Bilimsel Araştırma Projeleri </t>
  </si>
  <si>
    <t>2017-2025</t>
  </si>
  <si>
    <t>TARIM-SULAMA</t>
  </si>
  <si>
    <t>1991-2028</t>
  </si>
  <si>
    <t>İMALAT-KOBİ VE GİRİŞİMCİLİK</t>
  </si>
  <si>
    <t>Denizli Uygulamalı KOBİ Verimlilik
 Eğitim Merkezi Sermaye Transferi</t>
  </si>
  <si>
    <t>2015C33-149734</t>
  </si>
  <si>
    <t>Danışmanlık, Makine-Teçhizat,Özel Geliştirilmiş Yazılım</t>
  </si>
  <si>
    <t>İnşaat (1 adet)</t>
  </si>
  <si>
    <t>2023-2028</t>
  </si>
  <si>
    <t>2024-2028</t>
  </si>
  <si>
    <t xml:space="preserve">Borç Verme
Denizli Çardak OSB
</t>
  </si>
  <si>
    <t>İnşaat (1 adet), OSB Arıtma Tesisi (1
adet)</t>
  </si>
  <si>
    <t>2022-2028</t>
  </si>
  <si>
    <t>OSB Arıtma Tesisi (1 adet)</t>
  </si>
  <si>
    <t>Denizli OSB</t>
  </si>
  <si>
    <t>İnşaat (1 adet), OSB Arıtma Tesisi (1 adet)</t>
  </si>
  <si>
    <t>2025E01-256835</t>
  </si>
  <si>
    <t>İzmir-Aydm-Denizli Demiryolu Hattı Reh. [19]</t>
  </si>
  <si>
    <t>Demiryolu Hat Yenilemesi</t>
  </si>
  <si>
    <t>2025-2027</t>
  </si>
  <si>
    <t>Danışmanlık, Etüt-Proje, Müşaviriik/Kontrollük</t>
  </si>
  <si>
    <t>2011-2028</t>
  </si>
  <si>
    <t>2015-2028</t>
  </si>
  <si>
    <t>2017-2028</t>
  </si>
  <si>
    <t>2018-2028</t>
  </si>
  <si>
    <t>2021-2028</t>
  </si>
  <si>
    <t xml:space="preserve">2025H03-258431 </t>
  </si>
  <si>
    <t xml:space="preserve">2020H03-152635 </t>
  </si>
  <si>
    <t xml:space="preserve">2023H03-212435 </t>
  </si>
  <si>
    <t>2024-2027</t>
  </si>
  <si>
    <t xml:space="preserve">2025H03-258429 </t>
  </si>
  <si>
    <t>2025H04-246361</t>
  </si>
  <si>
    <t>Denizli İl Müftülüğü</t>
  </si>
  <si>
    <t>Hizmet Binası (4.000 m2)</t>
  </si>
  <si>
    <t>EĞİTİM-KÜLTÜR</t>
  </si>
  <si>
    <t>Hierapolis Örenyeri Kuzey Bizans Kapısı ve Sudan Restorasyon İşi DÖSİMM</t>
  </si>
  <si>
    <t>Hierapolis Örenyeri Kehanet Yapısı
Restorasyon İşi DÖSİMM</t>
  </si>
  <si>
    <t>Hierapolis Örenyeri Kuzey Nekropolü Restorasyonu İşi
DÖSİMM</t>
  </si>
  <si>
    <t>Hierapolis Örenyeri Ziyaretçi Karşılama Merkezi ve Çevre Düzenleme Uygulama İşi DÖSİMM</t>
  </si>
  <si>
    <t>Tripolis Antik Kenti Kilise, Dükkanlar, Mozaikli Konut ve Tahıl Depoları ile Taş Atölyesi Üst Örtü Uygulaması DÖSİMM</t>
  </si>
  <si>
    <t>Tripolis Antik Kenti Ziyaretçi Karşılama Merkezi, Çevre Düzenlemesi DÖSİMM</t>
  </si>
  <si>
    <t>Çevre Düzenlemesi, İnşaat</t>
  </si>
  <si>
    <t>Çevre Düzenlemesi</t>
  </si>
  <si>
    <t>2024I00-228097</t>
  </si>
  <si>
    <t>Kırmızı Bina Güçlendirme (Deprem) [201]</t>
  </si>
  <si>
    <t>Büyük Onarım (7.253 m2)</t>
  </si>
  <si>
    <t>2024I0 0-234523</t>
  </si>
  <si>
    <t>Diş Hekimliği Fakültesi Uygulama Hastanesi (Deprem) [202]</t>
  </si>
  <si>
    <t xml:space="preserve">2025I00-245007 </t>
  </si>
  <si>
    <t>Denizli Şehir Hastanesi [204]</t>
  </si>
  <si>
    <t>Hastane İnşaatı (400 yatak,80.000 m2)</t>
  </si>
  <si>
    <t>Pamukkale Hükümet Konağı</t>
  </si>
  <si>
    <t>DKH-İKTİSADİ</t>
  </si>
  <si>
    <t>Hükümet Konağı (1 adet, 9.000 m2)</t>
  </si>
  <si>
    <t>Acıpayam Hükümet Konağı</t>
  </si>
  <si>
    <t>Hükümet Konağı 
(1 adet,5.400 m2)</t>
  </si>
  <si>
    <t>2022-2027</t>
  </si>
  <si>
    <t>2013-2026</t>
  </si>
  <si>
    <t xml:space="preserve">Sürdürülebilir Şehirler Denizli İçmesuyu Projesi </t>
  </si>
  <si>
    <t>Denizli Çameli Yenimahalle Göleti ve Sulaması</t>
  </si>
  <si>
    <t>Aydın,Denizli, İzmir</t>
  </si>
  <si>
    <t>Denizli Makine İhtisas OSB</t>
  </si>
  <si>
    <t xml:space="preserve">Tripolis Antik Kenti Proje Hazırlanması DÖSİMM </t>
  </si>
  <si>
    <t xml:space="preserve">Hierapolis Antik Kenti Proje Hazırlanması DÖSİMM </t>
  </si>
  <si>
    <t>DENİZLİ İLİ 2025 YILI KAMU YATIRIMLARININ SEKTÖREL DAĞILIMI</t>
  </si>
  <si>
    <t>2025 YILI YATIRIMI</t>
  </si>
  <si>
    <t>DIŞ KREDİ</t>
  </si>
  <si>
    <t>Dış Kredi</t>
  </si>
  <si>
    <t>İzmir-Aydın-Denizli Demiryolu Hattı Reh. [19]</t>
  </si>
  <si>
    <t>Manisa Akhisar OSB ve Denizli Islah OSB</t>
  </si>
  <si>
    <t>Borç Verme Denizli Çamlık Küçük Sanayi Sitesi</t>
  </si>
  <si>
    <t>Borç Verme
Denizli Kızılca Leblebiciler Küçük Sanayi Sitesi</t>
  </si>
  <si>
    <t>Borç Verme
Denizli Otomotivciler Küçük Sanayi Sitesi</t>
  </si>
  <si>
    <t xml:space="preserve">Borç Verme Denizli OSB </t>
  </si>
  <si>
    <t>Toplamı</t>
  </si>
  <si>
    <t>DENİZLİ İLİ 2025 YILI YENİ YATIRIMLAR</t>
  </si>
  <si>
    <t>2025 YILI YATIRIM PROGRAMINA GÖRE DENİZLİ İLİ YENİ PROJELER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</si>
</sst>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6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sz val="11"/>
      <color rgb="FFFF0000"/>
      <name val="Calibri"/>
      <family val="2"/>
      <charset val="162"/>
      <scheme val="minor"/>
    </font>
    <font>
      <b/>
      <sz val="12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sz val="12"/>
      <color rgb="FFFFC000"/>
      <name val="Calibri"/>
      <family val="2"/>
      <charset val="162"/>
      <scheme val="minor"/>
    </font>
    <font>
      <sz val="9"/>
      <color rgb="FFFFC000"/>
      <name val="Calibri"/>
      <family val="2"/>
      <charset val="162"/>
      <scheme val="minor"/>
    </font>
    <font>
      <sz val="11"/>
      <color rgb="FFFFC00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5" fillId="3" borderId="0" xfId="0" applyFont="1" applyFill="1"/>
    <xf numFmtId="0" fontId="0" fillId="4" borderId="0" xfId="0" applyFill="1"/>
    <xf numFmtId="0" fontId="0" fillId="3" borderId="0" xfId="0" applyFill="1"/>
    <xf numFmtId="0" fontId="0" fillId="3" borderId="4" xfId="0" applyFill="1" applyBorder="1"/>
    <xf numFmtId="0" fontId="0" fillId="4" borderId="4" xfId="0" applyFill="1" applyBorder="1"/>
    <xf numFmtId="0" fontId="9" fillId="3" borderId="4" xfId="0" applyFont="1" applyFill="1" applyBorder="1"/>
    <xf numFmtId="0" fontId="5" fillId="3" borderId="4" xfId="0" applyFont="1" applyFill="1" applyBorder="1"/>
    <xf numFmtId="0" fontId="10" fillId="3" borderId="4" xfId="0" applyFont="1" applyFill="1" applyBorder="1"/>
    <xf numFmtId="0" fontId="0" fillId="0" borderId="4" xfId="0" applyBorder="1"/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/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3" borderId="13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3" borderId="12" xfId="0" applyFont="1" applyFill="1" applyBorder="1"/>
    <xf numFmtId="0" fontId="10" fillId="3" borderId="12" xfId="0" applyFont="1" applyFill="1" applyBorder="1"/>
    <xf numFmtId="0" fontId="9" fillId="3" borderId="13" xfId="0" applyFont="1" applyFill="1" applyBorder="1"/>
    <xf numFmtId="0" fontId="9" fillId="0" borderId="13" xfId="0" applyFont="1" applyBorder="1"/>
    <xf numFmtId="0" fontId="9" fillId="0" borderId="18" xfId="0" applyFont="1" applyBorder="1"/>
    <xf numFmtId="0" fontId="9" fillId="0" borderId="19" xfId="0" applyFont="1" applyBorder="1"/>
    <xf numFmtId="0" fontId="9" fillId="3" borderId="22" xfId="0" applyFont="1" applyFill="1" applyBorder="1"/>
    <xf numFmtId="0" fontId="9" fillId="3" borderId="23" xfId="0" applyFont="1" applyFill="1" applyBorder="1"/>
    <xf numFmtId="0" fontId="9" fillId="3" borderId="23" xfId="0" applyFont="1" applyFill="1" applyBorder="1" applyAlignment="1">
      <alignment wrapText="1"/>
    </xf>
    <xf numFmtId="0" fontId="9" fillId="3" borderId="24" xfId="0" applyFont="1" applyFill="1" applyBorder="1"/>
    <xf numFmtId="0" fontId="0" fillId="3" borderId="0" xfId="0" applyFill="1" applyAlignment="1">
      <alignment vertical="center"/>
    </xf>
    <xf numFmtId="0" fontId="9" fillId="3" borderId="32" xfId="0" applyFont="1" applyFill="1" applyBorder="1"/>
    <xf numFmtId="0" fontId="9" fillId="3" borderId="33" xfId="0" applyFont="1" applyFill="1" applyBorder="1" applyAlignment="1">
      <alignment horizontal="left" vertical="center"/>
    </xf>
    <xf numFmtId="0" fontId="9" fillId="3" borderId="14" xfId="0" applyFont="1" applyFill="1" applyBorder="1"/>
    <xf numFmtId="0" fontId="0" fillId="3" borderId="14" xfId="0" applyFill="1" applyBorder="1"/>
    <xf numFmtId="0" fontId="8" fillId="3" borderId="35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9" fillId="3" borderId="34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32" xfId="0" applyBorder="1"/>
    <xf numFmtId="0" fontId="0" fillId="0" borderId="33" xfId="0" applyBorder="1"/>
    <xf numFmtId="0" fontId="0" fillId="0" borderId="6" xfId="0" applyBorder="1"/>
    <xf numFmtId="0" fontId="0" fillId="0" borderId="34" xfId="0" applyBorder="1"/>
    <xf numFmtId="0" fontId="0" fillId="0" borderId="13" xfId="0" applyBorder="1"/>
    <xf numFmtId="0" fontId="0" fillId="0" borderId="12" xfId="0" applyBorder="1"/>
    <xf numFmtId="0" fontId="5" fillId="3" borderId="13" xfId="0" applyFont="1" applyFill="1" applyBorder="1"/>
    <xf numFmtId="0" fontId="5" fillId="3" borderId="12" xfId="0" applyFont="1" applyFill="1" applyBorder="1"/>
    <xf numFmtId="0" fontId="0" fillId="0" borderId="31" xfId="0" applyBorder="1"/>
    <xf numFmtId="0" fontId="5" fillId="3" borderId="31" xfId="0" applyFont="1" applyFill="1" applyBorder="1"/>
    <xf numFmtId="0" fontId="0" fillId="0" borderId="14" xfId="0" applyBorder="1"/>
    <xf numFmtId="0" fontId="0" fillId="0" borderId="5" xfId="0" applyBorder="1"/>
    <xf numFmtId="3" fontId="9" fillId="0" borderId="4" xfId="0" applyNumberFormat="1" applyFont="1" applyBorder="1"/>
    <xf numFmtId="0" fontId="0" fillId="2" borderId="13" xfId="0" applyFill="1" applyBorder="1" applyAlignment="1">
      <alignment vertical="center" wrapText="1"/>
    </xf>
    <xf numFmtId="0" fontId="0" fillId="3" borderId="13" xfId="0" applyFill="1" applyBorder="1"/>
    <xf numFmtId="0" fontId="0" fillId="3" borderId="12" xfId="0" applyFill="1" applyBorder="1"/>
    <xf numFmtId="0" fontId="0" fillId="3" borderId="13" xfId="0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right" vertical="center"/>
    </xf>
    <xf numFmtId="0" fontId="12" fillId="3" borderId="3" xfId="0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left" vertical="center"/>
    </xf>
    <xf numFmtId="3" fontId="13" fillId="3" borderId="3" xfId="0" applyNumberFormat="1" applyFont="1" applyFill="1" applyBorder="1" applyAlignment="1">
      <alignment vertical="center"/>
    </xf>
    <xf numFmtId="3" fontId="13" fillId="3" borderId="3" xfId="0" applyNumberFormat="1" applyFont="1" applyFill="1" applyBorder="1" applyAlignment="1">
      <alignment horizontal="right" vertical="center"/>
    </xf>
    <xf numFmtId="0" fontId="0" fillId="3" borderId="0" xfId="0" applyFill="1" applyBorder="1"/>
    <xf numFmtId="0" fontId="2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left" vertical="center" wrapText="1"/>
    </xf>
    <xf numFmtId="0" fontId="14" fillId="3" borderId="25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 wrapText="1"/>
    </xf>
    <xf numFmtId="0" fontId="14" fillId="3" borderId="21" xfId="0" applyFont="1" applyFill="1" applyBorder="1" applyAlignment="1">
      <alignment horizontal="left" vertical="center"/>
    </xf>
    <xf numFmtId="0" fontId="14" fillId="3" borderId="26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/>
    </xf>
    <xf numFmtId="0" fontId="14" fillId="3" borderId="28" xfId="0" applyFont="1" applyFill="1" applyBorder="1" applyAlignment="1">
      <alignment horizontal="left" vertical="center"/>
    </xf>
    <xf numFmtId="0" fontId="14" fillId="3" borderId="28" xfId="0" applyFont="1" applyFill="1" applyBorder="1" applyAlignment="1">
      <alignment horizontal="left" vertical="center" wrapText="1"/>
    </xf>
    <xf numFmtId="3" fontId="11" fillId="3" borderId="3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 wrapText="1"/>
    </xf>
    <xf numFmtId="11" fontId="16" fillId="3" borderId="37" xfId="0" applyNumberFormat="1" applyFont="1" applyFill="1" applyBorder="1" applyAlignment="1">
      <alignment horizontal="left" vertical="center" wrapText="1"/>
    </xf>
    <xf numFmtId="0" fontId="17" fillId="3" borderId="12" xfId="0" applyFont="1" applyFill="1" applyBorder="1"/>
    <xf numFmtId="0" fontId="16" fillId="3" borderId="37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vertical="center" wrapText="1"/>
    </xf>
    <xf numFmtId="3" fontId="16" fillId="3" borderId="3" xfId="0" applyNumberFormat="1" applyFont="1" applyFill="1" applyBorder="1" applyAlignment="1">
      <alignment horizontal="right" vertical="center"/>
    </xf>
    <xf numFmtId="0" fontId="16" fillId="3" borderId="3" xfId="0" applyFont="1" applyFill="1" applyBorder="1" applyAlignment="1">
      <alignment horizontal="right" vertical="center"/>
    </xf>
    <xf numFmtId="0" fontId="17" fillId="3" borderId="13" xfId="0" applyFont="1" applyFill="1" applyBorder="1" applyAlignment="1">
      <alignment horizontal="left" vertical="center"/>
    </xf>
    <xf numFmtId="0" fontId="17" fillId="3" borderId="4" xfId="0" applyFont="1" applyFill="1" applyBorder="1"/>
    <xf numFmtId="0" fontId="18" fillId="3" borderId="4" xfId="0" applyFont="1" applyFill="1" applyBorder="1"/>
    <xf numFmtId="0" fontId="18" fillId="3" borderId="0" xfId="0" applyFont="1" applyFill="1"/>
    <xf numFmtId="0" fontId="14" fillId="3" borderId="3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3" fontId="14" fillId="3" borderId="3" xfId="0" applyNumberFormat="1" applyFont="1" applyFill="1" applyBorder="1" applyAlignment="1">
      <alignment horizontal="right" vertical="center"/>
    </xf>
    <xf numFmtId="0" fontId="9" fillId="3" borderId="0" xfId="0" applyFont="1" applyFill="1"/>
    <xf numFmtId="3" fontId="14" fillId="0" borderId="3" xfId="0" applyNumberFormat="1" applyFont="1" applyBorder="1" applyAlignment="1">
      <alignment vertical="center"/>
    </xf>
    <xf numFmtId="0" fontId="0" fillId="3" borderId="0" xfId="0" applyFont="1" applyFill="1"/>
    <xf numFmtId="0" fontId="0" fillId="3" borderId="4" xfId="0" applyFont="1" applyFill="1" applyBorder="1"/>
    <xf numFmtId="0" fontId="14" fillId="0" borderId="3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>
      <alignment horizontal="right" vertical="center"/>
    </xf>
    <xf numFmtId="11" fontId="15" fillId="3" borderId="37" xfId="0" applyNumberFormat="1" applyFont="1" applyFill="1" applyBorder="1" applyAlignment="1">
      <alignment horizontal="left" vertical="center" wrapText="1"/>
    </xf>
    <xf numFmtId="0" fontId="15" fillId="3" borderId="37" xfId="0" applyFont="1" applyFill="1" applyBorder="1" applyAlignment="1">
      <alignment horizontal="left" vertical="center" wrapText="1"/>
    </xf>
    <xf numFmtId="0" fontId="15" fillId="0" borderId="29" xfId="0" applyFont="1" applyBorder="1" applyAlignment="1">
      <alignment wrapText="1"/>
    </xf>
    <xf numFmtId="0" fontId="15" fillId="3" borderId="3" xfId="0" applyFont="1" applyFill="1" applyBorder="1" applyAlignment="1">
      <alignment horizontal="center" vertical="center" wrapText="1"/>
    </xf>
    <xf numFmtId="3" fontId="15" fillId="3" borderId="3" xfId="0" applyNumberFormat="1" applyFont="1" applyFill="1" applyBorder="1" applyAlignment="1">
      <alignment horizontal="right" vertical="center"/>
    </xf>
    <xf numFmtId="0" fontId="15" fillId="3" borderId="3" xfId="0" applyFont="1" applyFill="1" applyBorder="1" applyAlignment="1">
      <alignment horizontal="right" vertical="center"/>
    </xf>
    <xf numFmtId="3" fontId="15" fillId="3" borderId="3" xfId="0" applyNumberFormat="1" applyFont="1" applyFill="1" applyBorder="1" applyAlignment="1">
      <alignment horizontal="right" vertical="center" wrapText="1"/>
    </xf>
    <xf numFmtId="0" fontId="19" fillId="3" borderId="12" xfId="0" applyFont="1" applyFill="1" applyBorder="1"/>
    <xf numFmtId="11" fontId="12" fillId="3" borderId="3" xfId="0" applyNumberFormat="1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19" fillId="3" borderId="4" xfId="0" applyFont="1" applyFill="1" applyBorder="1"/>
    <xf numFmtId="0" fontId="20" fillId="3" borderId="4" xfId="0" applyFont="1" applyFill="1" applyBorder="1"/>
    <xf numFmtId="0" fontId="20" fillId="3" borderId="0" xfId="0" applyFont="1" applyFill="1"/>
    <xf numFmtId="0" fontId="15" fillId="3" borderId="0" xfId="0" applyFont="1" applyFill="1" applyBorder="1" applyAlignment="1">
      <alignment horizontal="left" vertical="center" wrapText="1"/>
    </xf>
    <xf numFmtId="11" fontId="14" fillId="3" borderId="3" xfId="0" applyNumberFormat="1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right" vertical="center"/>
    </xf>
    <xf numFmtId="3" fontId="14" fillId="3" borderId="3" xfId="0" applyNumberFormat="1" applyFont="1" applyFill="1" applyBorder="1" applyAlignment="1">
      <alignment horizontal="right" vertical="center" wrapText="1"/>
    </xf>
    <xf numFmtId="11" fontId="14" fillId="3" borderId="3" xfId="0" applyNumberFormat="1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10" fillId="3" borderId="0" xfId="0" applyFont="1" applyFill="1"/>
    <xf numFmtId="0" fontId="19" fillId="3" borderId="0" xfId="0" applyFont="1" applyFill="1"/>
    <xf numFmtId="0" fontId="14" fillId="3" borderId="3" xfId="0" applyFont="1" applyFill="1" applyBorder="1" applyAlignment="1">
      <alignment horizontal="center" vertical="center"/>
    </xf>
    <xf numFmtId="3" fontId="0" fillId="3" borderId="4" xfId="0" applyNumberFormat="1" applyFont="1" applyFill="1" applyBorder="1"/>
    <xf numFmtId="3" fontId="0" fillId="3" borderId="0" xfId="0" applyNumberFormat="1" applyFont="1" applyFill="1"/>
    <xf numFmtId="3" fontId="8" fillId="3" borderId="3" xfId="0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right" vertical="center" wrapText="1"/>
    </xf>
    <xf numFmtId="0" fontId="18" fillId="3" borderId="3" xfId="0" applyFont="1" applyFill="1" applyBorder="1"/>
    <xf numFmtId="0" fontId="11" fillId="5" borderId="3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left" vertical="center" wrapText="1"/>
    </xf>
    <xf numFmtId="3" fontId="13" fillId="5" borderId="3" xfId="0" applyNumberFormat="1" applyFont="1" applyFill="1" applyBorder="1" applyAlignment="1">
      <alignment horizontal="right" vertical="center"/>
    </xf>
    <xf numFmtId="3" fontId="14" fillId="3" borderId="3" xfId="0" applyNumberFormat="1" applyFont="1" applyFill="1" applyBorder="1"/>
    <xf numFmtId="3" fontId="11" fillId="5" borderId="3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 wrapText="1"/>
    </xf>
    <xf numFmtId="0" fontId="11" fillId="3" borderId="37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right" vertical="center"/>
    </xf>
    <xf numFmtId="3" fontId="13" fillId="3" borderId="1" xfId="0" applyNumberFormat="1" applyFont="1" applyFill="1" applyBorder="1" applyAlignment="1">
      <alignment horizontal="right" vertical="center"/>
    </xf>
    <xf numFmtId="3" fontId="12" fillId="3" borderId="38" xfId="0" applyNumberFormat="1" applyFont="1" applyFill="1" applyBorder="1" applyAlignment="1">
      <alignment horizontal="right" vertical="center"/>
    </xf>
    <xf numFmtId="3" fontId="13" fillId="3" borderId="38" xfId="0" applyNumberFormat="1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center" vertical="center" wrapText="1"/>
    </xf>
    <xf numFmtId="3" fontId="14" fillId="3" borderId="2" xfId="0" applyNumberFormat="1" applyFont="1" applyFill="1" applyBorder="1" applyAlignment="1">
      <alignment horizontal="right" vertical="center"/>
    </xf>
    <xf numFmtId="3" fontId="14" fillId="3" borderId="38" xfId="0" applyNumberFormat="1" applyFont="1" applyFill="1" applyBorder="1" applyAlignment="1">
      <alignment horizontal="right" vertical="center"/>
    </xf>
    <xf numFmtId="0" fontId="14" fillId="3" borderId="36" xfId="0" applyFont="1" applyFill="1" applyBorder="1" applyAlignment="1">
      <alignment horizontal="left" vertical="center" wrapText="1"/>
    </xf>
    <xf numFmtId="0" fontId="14" fillId="3" borderId="36" xfId="0" applyFont="1" applyFill="1" applyBorder="1" applyAlignment="1">
      <alignment horizontal="left" vertical="center"/>
    </xf>
    <xf numFmtId="0" fontId="14" fillId="3" borderId="42" xfId="0" applyFont="1" applyFill="1" applyBorder="1" applyAlignment="1">
      <alignment horizontal="center" vertical="center" wrapText="1"/>
    </xf>
    <xf numFmtId="3" fontId="14" fillId="3" borderId="43" xfId="0" applyNumberFormat="1" applyFont="1" applyFill="1" applyBorder="1" applyAlignment="1">
      <alignment horizontal="right" vertical="center"/>
    </xf>
    <xf numFmtId="3" fontId="14" fillId="3" borderId="44" xfId="0" applyNumberFormat="1" applyFont="1" applyFill="1" applyBorder="1" applyAlignment="1">
      <alignment horizontal="right" vertical="center"/>
    </xf>
    <xf numFmtId="3" fontId="14" fillId="3" borderId="36" xfId="0" applyNumberFormat="1" applyFont="1" applyFill="1" applyBorder="1" applyAlignment="1">
      <alignment horizontal="right" vertical="center"/>
    </xf>
    <xf numFmtId="0" fontId="0" fillId="3" borderId="41" xfId="0" applyFont="1" applyFill="1" applyBorder="1"/>
    <xf numFmtId="0" fontId="0" fillId="3" borderId="3" xfId="0" applyFont="1" applyFill="1" applyBorder="1"/>
    <xf numFmtId="0" fontId="0" fillId="3" borderId="36" xfId="0" applyFont="1" applyFill="1" applyBorder="1"/>
    <xf numFmtId="11" fontId="14" fillId="3" borderId="37" xfId="0" applyNumberFormat="1" applyFont="1" applyFill="1" applyBorder="1" applyAlignment="1">
      <alignment horizontal="left" vertical="center" wrapText="1"/>
    </xf>
    <xf numFmtId="0" fontId="14" fillId="3" borderId="37" xfId="0" applyFont="1" applyFill="1" applyBorder="1" applyAlignment="1">
      <alignment horizontal="left" vertical="center" wrapText="1"/>
    </xf>
    <xf numFmtId="3" fontId="14" fillId="3" borderId="1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3" fontId="3" fillId="3" borderId="37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0" fontId="0" fillId="2" borderId="4" xfId="0" applyFill="1" applyBorder="1" applyAlignment="1">
      <alignment vertical="center" wrapText="1"/>
    </xf>
    <xf numFmtId="0" fontId="0" fillId="3" borderId="32" xfId="0" applyFill="1" applyBorder="1"/>
    <xf numFmtId="0" fontId="0" fillId="3" borderId="6" xfId="0" applyFill="1" applyBorder="1"/>
    <xf numFmtId="3" fontId="8" fillId="3" borderId="12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8" fillId="3" borderId="36" xfId="0" applyNumberFormat="1" applyFont="1" applyFill="1" applyBorder="1" applyAlignment="1">
      <alignment vertical="center"/>
    </xf>
    <xf numFmtId="3" fontId="8" fillId="3" borderId="3" xfId="0" applyNumberFormat="1" applyFont="1" applyFill="1" applyBorder="1" applyAlignment="1">
      <alignment vertical="center"/>
    </xf>
    <xf numFmtId="3" fontId="8" fillId="3" borderId="14" xfId="0" applyNumberFormat="1" applyFont="1" applyFill="1" applyBorder="1" applyAlignment="1">
      <alignment vertical="center"/>
    </xf>
    <xf numFmtId="3" fontId="8" fillId="3" borderId="31" xfId="0" applyNumberFormat="1" applyFont="1" applyFill="1" applyBorder="1" applyAlignment="1">
      <alignment vertical="center"/>
    </xf>
    <xf numFmtId="3" fontId="21" fillId="3" borderId="45" xfId="0" applyNumberFormat="1" applyFont="1" applyFill="1" applyBorder="1" applyAlignment="1">
      <alignment vertical="center"/>
    </xf>
    <xf numFmtId="3" fontId="8" fillId="3" borderId="0" xfId="0" applyNumberFormat="1" applyFont="1" applyFill="1" applyAlignment="1">
      <alignment vertical="center"/>
    </xf>
    <xf numFmtId="3" fontId="8" fillId="3" borderId="41" xfId="0" applyNumberFormat="1" applyFont="1" applyFill="1" applyBorder="1" applyAlignment="1">
      <alignment vertical="center"/>
    </xf>
    <xf numFmtId="3" fontId="8" fillId="3" borderId="45" xfId="0" applyNumberFormat="1" applyFont="1" applyFill="1" applyBorder="1" applyAlignment="1">
      <alignment vertical="center"/>
    </xf>
    <xf numFmtId="3" fontId="8" fillId="3" borderId="40" xfId="0" applyNumberFormat="1" applyFont="1" applyFill="1" applyBorder="1" applyAlignment="1">
      <alignment horizontal="right" vertical="center" wrapText="1"/>
    </xf>
    <xf numFmtId="3" fontId="14" fillId="3" borderId="38" xfId="0" applyNumberFormat="1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11" fillId="3" borderId="37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  <color rgb="FFEF9BCD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P129"/>
  <sheetViews>
    <sheetView tabSelected="1" topLeftCell="C1" workbookViewId="0">
      <selection activeCell="P47" sqref="P47"/>
    </sheetView>
  </sheetViews>
  <sheetFormatPr defaultRowHeight="15" x14ac:dyDescent="0.25"/>
  <cols>
    <col min="1" max="1" width="9.140625" style="20"/>
    <col min="2" max="2" width="17.7109375" style="24" customWidth="1"/>
    <col min="3" max="3" width="19.42578125" style="12" customWidth="1"/>
    <col min="4" max="4" width="34" style="15" customWidth="1"/>
    <col min="5" max="5" width="16.42578125" style="12" customWidth="1"/>
    <col min="6" max="6" width="25.28515625" style="15" customWidth="1"/>
    <col min="7" max="7" width="11.5703125" style="12" customWidth="1"/>
    <col min="8" max="8" width="14" style="12" customWidth="1"/>
    <col min="9" max="9" width="17.42578125" style="12" customWidth="1"/>
    <col min="10" max="10" width="14.7109375" style="12" customWidth="1"/>
    <col min="11" max="11" width="16.7109375" style="12" customWidth="1"/>
    <col min="12" max="12" width="13.5703125" style="12" customWidth="1"/>
    <col min="13" max="13" width="15" style="25" customWidth="1"/>
    <col min="14" max="14" width="9.140625" style="23"/>
    <col min="15" max="16" width="9.140625" style="12"/>
    <col min="17" max="17" width="18.28515625" style="9" customWidth="1"/>
    <col min="18" max="120" width="9.140625" style="9"/>
  </cols>
  <sheetData>
    <row r="1" spans="1:120" s="2" customFormat="1" ht="15.75" thickBot="1" x14ac:dyDescent="0.3">
      <c r="A1" s="20"/>
      <c r="B1" s="26"/>
      <c r="C1" s="27"/>
      <c r="D1" s="28"/>
      <c r="E1" s="27"/>
      <c r="F1" s="28"/>
      <c r="G1" s="27"/>
      <c r="H1" s="27"/>
      <c r="I1" s="27"/>
      <c r="J1" s="27"/>
      <c r="K1" s="27"/>
      <c r="L1" s="27"/>
      <c r="M1" s="29"/>
      <c r="N1" s="22"/>
      <c r="O1" s="6"/>
      <c r="P1" s="6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</row>
    <row r="2" spans="1:120" s="2" customFormat="1" x14ac:dyDescent="0.25">
      <c r="A2" s="20"/>
      <c r="B2" s="208" t="s">
        <v>129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10"/>
      <c r="N2" s="22"/>
      <c r="O2" s="6"/>
      <c r="P2" s="6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</row>
    <row r="3" spans="1:120" s="2" customFormat="1" ht="15.75" thickBot="1" x14ac:dyDescent="0.3">
      <c r="A3" s="20"/>
      <c r="B3" s="211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3"/>
      <c r="N3" s="22"/>
      <c r="O3" s="6"/>
      <c r="P3" s="6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</row>
    <row r="4" spans="1:120" s="3" customFormat="1" ht="27.75" customHeight="1" thickBot="1" x14ac:dyDescent="0.3">
      <c r="A4" s="20"/>
      <c r="B4" s="194" t="s">
        <v>0</v>
      </c>
      <c r="C4" s="194" t="s">
        <v>1</v>
      </c>
      <c r="D4" s="194" t="s">
        <v>2</v>
      </c>
      <c r="E4" s="194" t="s">
        <v>3</v>
      </c>
      <c r="F4" s="194" t="s">
        <v>4</v>
      </c>
      <c r="G4" s="194" t="s">
        <v>60</v>
      </c>
      <c r="H4" s="202" t="s">
        <v>5</v>
      </c>
      <c r="I4" s="203"/>
      <c r="J4" s="199" t="s">
        <v>130</v>
      </c>
      <c r="K4" s="200"/>
      <c r="L4" s="200" t="s">
        <v>128</v>
      </c>
      <c r="M4" s="201"/>
      <c r="N4" s="22"/>
      <c r="O4" s="6"/>
      <c r="P4" s="6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</row>
    <row r="5" spans="1:120" s="3" customFormat="1" ht="15.75" thickBot="1" x14ac:dyDescent="0.3">
      <c r="A5" s="20"/>
      <c r="B5" s="195"/>
      <c r="C5" s="195"/>
      <c r="D5" s="195"/>
      <c r="E5" s="195"/>
      <c r="F5" s="195"/>
      <c r="G5" s="195"/>
      <c r="H5" s="204"/>
      <c r="I5" s="205"/>
      <c r="J5" s="206" t="s">
        <v>203</v>
      </c>
      <c r="K5" s="197" t="s">
        <v>6</v>
      </c>
      <c r="L5" s="206" t="s">
        <v>203</v>
      </c>
      <c r="M5" s="194" t="s">
        <v>6</v>
      </c>
      <c r="N5" s="22"/>
      <c r="O5" s="6"/>
      <c r="P5" s="6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</row>
    <row r="6" spans="1:120" s="3" customFormat="1" ht="16.5" thickBot="1" x14ac:dyDescent="0.3">
      <c r="A6" s="20"/>
      <c r="B6" s="196"/>
      <c r="C6" s="196"/>
      <c r="D6" s="196"/>
      <c r="E6" s="196"/>
      <c r="F6" s="196"/>
      <c r="G6" s="196"/>
      <c r="H6" s="75" t="s">
        <v>202</v>
      </c>
      <c r="I6" s="76" t="s">
        <v>6</v>
      </c>
      <c r="J6" s="207"/>
      <c r="K6" s="198"/>
      <c r="L6" s="207"/>
      <c r="M6" s="196"/>
      <c r="N6" s="22"/>
      <c r="O6" s="6"/>
      <c r="P6" s="6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</row>
    <row r="7" spans="1:120" s="106" customFormat="1" ht="32.25" thickBot="1" x14ac:dyDescent="0.3">
      <c r="A7" s="20"/>
      <c r="B7" s="101" t="s">
        <v>41</v>
      </c>
      <c r="C7" s="101" t="s">
        <v>137</v>
      </c>
      <c r="D7" s="101" t="s">
        <v>9</v>
      </c>
      <c r="E7" s="101" t="s">
        <v>10</v>
      </c>
      <c r="F7" s="101" t="s">
        <v>117</v>
      </c>
      <c r="G7" s="102" t="s">
        <v>138</v>
      </c>
      <c r="H7" s="103"/>
      <c r="I7" s="103">
        <v>4355138780</v>
      </c>
      <c r="J7" s="103"/>
      <c r="K7" s="103">
        <v>3405138780</v>
      </c>
      <c r="L7" s="103"/>
      <c r="M7" s="103">
        <v>200000000</v>
      </c>
      <c r="N7" s="17"/>
      <c r="O7" s="6"/>
      <c r="P7" s="6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</row>
    <row r="8" spans="1:120" s="104" customFormat="1" ht="28.5" customHeight="1" thickBot="1" x14ac:dyDescent="0.25">
      <c r="A8" s="20"/>
      <c r="B8" s="101" t="s">
        <v>44</v>
      </c>
      <c r="C8" s="101" t="s">
        <v>137</v>
      </c>
      <c r="D8" s="101" t="s">
        <v>11</v>
      </c>
      <c r="E8" s="101" t="s">
        <v>10</v>
      </c>
      <c r="F8" s="101" t="s">
        <v>12</v>
      </c>
      <c r="G8" s="102" t="s">
        <v>96</v>
      </c>
      <c r="H8" s="103"/>
      <c r="I8" s="103">
        <v>603971313</v>
      </c>
      <c r="J8" s="103"/>
      <c r="K8" s="103">
        <v>213971313</v>
      </c>
      <c r="L8" s="103"/>
      <c r="M8" s="105">
        <v>390000000</v>
      </c>
      <c r="N8" s="17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</row>
    <row r="9" spans="1:120" s="104" customFormat="1" ht="32.25" thickBot="1" x14ac:dyDescent="0.25">
      <c r="A9" s="20"/>
      <c r="B9" s="101" t="s">
        <v>42</v>
      </c>
      <c r="C9" s="101" t="s">
        <v>137</v>
      </c>
      <c r="D9" s="101" t="s">
        <v>43</v>
      </c>
      <c r="E9" s="101" t="s">
        <v>10</v>
      </c>
      <c r="F9" s="101" t="s">
        <v>13</v>
      </c>
      <c r="G9" s="102" t="s">
        <v>136</v>
      </c>
      <c r="H9" s="103"/>
      <c r="I9" s="103">
        <v>587797314</v>
      </c>
      <c r="J9" s="103"/>
      <c r="K9" s="103">
        <v>525797314</v>
      </c>
      <c r="L9" s="103"/>
      <c r="M9" s="103">
        <v>62000000</v>
      </c>
      <c r="N9" s="17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</row>
    <row r="10" spans="1:120" s="104" customFormat="1" ht="32.25" thickBot="1" x14ac:dyDescent="0.25">
      <c r="A10" s="20"/>
      <c r="B10" s="108" t="s">
        <v>66</v>
      </c>
      <c r="C10" s="101" t="s">
        <v>137</v>
      </c>
      <c r="D10" s="101" t="s">
        <v>195</v>
      </c>
      <c r="E10" s="101" t="s">
        <v>10</v>
      </c>
      <c r="F10" s="101" t="s">
        <v>64</v>
      </c>
      <c r="G10" s="102" t="s">
        <v>65</v>
      </c>
      <c r="H10" s="103"/>
      <c r="I10" s="103">
        <v>178973000</v>
      </c>
      <c r="J10" s="103"/>
      <c r="K10" s="103">
        <v>19476068</v>
      </c>
      <c r="L10" s="103"/>
      <c r="M10" s="103">
        <v>17000000</v>
      </c>
      <c r="N10" s="17"/>
      <c r="O10" s="6"/>
      <c r="P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</row>
    <row r="11" spans="1:120" s="104" customFormat="1" ht="48" thickBot="1" x14ac:dyDescent="0.25">
      <c r="A11" s="20"/>
      <c r="B11" s="127" t="s">
        <v>118</v>
      </c>
      <c r="C11" s="101" t="s">
        <v>14</v>
      </c>
      <c r="D11" s="101" t="s">
        <v>15</v>
      </c>
      <c r="E11" s="101" t="s">
        <v>10</v>
      </c>
      <c r="F11" s="101" t="s">
        <v>67</v>
      </c>
      <c r="G11" s="102" t="s">
        <v>157</v>
      </c>
      <c r="H11" s="103"/>
      <c r="I11" s="129">
        <v>5844983850</v>
      </c>
      <c r="J11" s="103"/>
      <c r="K11" s="129">
        <v>4409646304</v>
      </c>
      <c r="L11" s="103"/>
      <c r="M11" s="129">
        <v>291337000</v>
      </c>
      <c r="N11" s="17"/>
      <c r="O11" s="6"/>
      <c r="P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</row>
    <row r="12" spans="1:120" s="106" customFormat="1" ht="32.25" thickBot="1" x14ac:dyDescent="0.3">
      <c r="A12" s="20"/>
      <c r="B12" s="127" t="s">
        <v>101</v>
      </c>
      <c r="C12" s="101" t="s">
        <v>14</v>
      </c>
      <c r="D12" s="101" t="s">
        <v>16</v>
      </c>
      <c r="E12" s="101" t="s">
        <v>10</v>
      </c>
      <c r="F12" s="101" t="s">
        <v>71</v>
      </c>
      <c r="G12" s="102" t="s">
        <v>159</v>
      </c>
      <c r="H12" s="103"/>
      <c r="I12" s="103">
        <v>834819689</v>
      </c>
      <c r="J12" s="103"/>
      <c r="K12" s="129">
        <v>533581987</v>
      </c>
      <c r="L12" s="103"/>
      <c r="M12" s="129">
        <v>574000</v>
      </c>
      <c r="N12" s="17"/>
      <c r="O12" s="6"/>
      <c r="P12" s="6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</row>
    <row r="13" spans="1:120" s="106" customFormat="1" ht="27" customHeight="1" thickBot="1" x14ac:dyDescent="0.3">
      <c r="A13" s="20"/>
      <c r="B13" s="127" t="s">
        <v>68</v>
      </c>
      <c r="C13" s="101" t="s">
        <v>14</v>
      </c>
      <c r="D13" s="101" t="s">
        <v>80</v>
      </c>
      <c r="E13" s="101" t="s">
        <v>10</v>
      </c>
      <c r="F13" s="101" t="s">
        <v>69</v>
      </c>
      <c r="G13" s="102" t="s">
        <v>158</v>
      </c>
      <c r="H13" s="103"/>
      <c r="I13" s="129">
        <v>259612536</v>
      </c>
      <c r="J13" s="103"/>
      <c r="K13" s="129">
        <v>234404574</v>
      </c>
      <c r="L13" s="103"/>
      <c r="M13" s="129">
        <v>7567000</v>
      </c>
      <c r="N13" s="17"/>
      <c r="O13" s="6"/>
      <c r="P13" s="6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</row>
    <row r="14" spans="1:120" s="106" customFormat="1" ht="32.25" thickBot="1" x14ac:dyDescent="0.3">
      <c r="A14" s="20"/>
      <c r="B14" s="127" t="s">
        <v>81</v>
      </c>
      <c r="C14" s="101" t="s">
        <v>14</v>
      </c>
      <c r="D14" s="101" t="s">
        <v>82</v>
      </c>
      <c r="E14" s="101" t="s">
        <v>10</v>
      </c>
      <c r="F14" s="101" t="s">
        <v>83</v>
      </c>
      <c r="G14" s="102" t="s">
        <v>161</v>
      </c>
      <c r="H14" s="103"/>
      <c r="I14" s="103">
        <v>548868850</v>
      </c>
      <c r="J14" s="103"/>
      <c r="K14" s="103">
        <v>268272953</v>
      </c>
      <c r="L14" s="103"/>
      <c r="M14" s="129">
        <v>115600000</v>
      </c>
      <c r="N14" s="17"/>
      <c r="O14" s="6"/>
      <c r="P14" s="6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</row>
    <row r="15" spans="1:120" s="106" customFormat="1" ht="63.75" thickBot="1" x14ac:dyDescent="0.3">
      <c r="A15" s="20"/>
      <c r="B15" s="127" t="s">
        <v>73</v>
      </c>
      <c r="C15" s="101" t="s">
        <v>14</v>
      </c>
      <c r="D15" s="101" t="s">
        <v>102</v>
      </c>
      <c r="E15" s="101" t="s">
        <v>10</v>
      </c>
      <c r="F15" s="101" t="s">
        <v>103</v>
      </c>
      <c r="G15" s="102" t="s">
        <v>159</v>
      </c>
      <c r="H15" s="103"/>
      <c r="I15" s="103">
        <v>205387000</v>
      </c>
      <c r="J15" s="103"/>
      <c r="K15" s="129">
        <v>115384000</v>
      </c>
      <c r="L15" s="103"/>
      <c r="M15" s="129">
        <v>90000000</v>
      </c>
      <c r="N15" s="17"/>
      <c r="O15" s="6"/>
      <c r="P15" s="6"/>
      <c r="Q15" s="135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</row>
    <row r="16" spans="1:120" s="106" customFormat="1" ht="48" thickBot="1" x14ac:dyDescent="0.3">
      <c r="A16" s="20"/>
      <c r="B16" s="127" t="s">
        <v>77</v>
      </c>
      <c r="C16" s="101" t="s">
        <v>14</v>
      </c>
      <c r="D16" s="101" t="s">
        <v>78</v>
      </c>
      <c r="E16" s="101" t="s">
        <v>10</v>
      </c>
      <c r="F16" s="101" t="s">
        <v>79</v>
      </c>
      <c r="G16" s="102" t="s">
        <v>160</v>
      </c>
      <c r="H16" s="103"/>
      <c r="I16" s="129">
        <v>1779137669</v>
      </c>
      <c r="J16" s="103"/>
      <c r="K16" s="129">
        <v>104545797</v>
      </c>
      <c r="L16" s="103"/>
      <c r="M16" s="129">
        <v>168165000</v>
      </c>
      <c r="N16" s="17"/>
      <c r="O16" s="6"/>
      <c r="P16" s="6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  <c r="DM16" s="107"/>
      <c r="DN16" s="107"/>
      <c r="DO16" s="107"/>
      <c r="DP16" s="107"/>
    </row>
    <row r="17" spans="1:120" s="106" customFormat="1" ht="79.5" thickBot="1" x14ac:dyDescent="0.3">
      <c r="A17" s="20"/>
      <c r="B17" s="109" t="s">
        <v>51</v>
      </c>
      <c r="C17" s="109" t="s">
        <v>17</v>
      </c>
      <c r="D17" s="101" t="s">
        <v>52</v>
      </c>
      <c r="E17" s="101" t="s">
        <v>10</v>
      </c>
      <c r="F17" s="101" t="s">
        <v>53</v>
      </c>
      <c r="G17" s="134" t="s">
        <v>193</v>
      </c>
      <c r="H17" s="103"/>
      <c r="I17" s="103">
        <v>1100000000</v>
      </c>
      <c r="J17" s="103"/>
      <c r="K17" s="103">
        <v>904421711</v>
      </c>
      <c r="L17" s="103"/>
      <c r="M17" s="103">
        <v>110000000</v>
      </c>
      <c r="N17" s="17"/>
      <c r="O17" s="6"/>
      <c r="P17" s="6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</row>
    <row r="18" spans="1:120" s="106" customFormat="1" ht="32.25" thickBot="1" x14ac:dyDescent="0.3">
      <c r="A18" s="20"/>
      <c r="B18" s="109" t="s">
        <v>54</v>
      </c>
      <c r="C18" s="109" t="s">
        <v>57</v>
      </c>
      <c r="D18" s="101" t="s">
        <v>194</v>
      </c>
      <c r="E18" s="101" t="s">
        <v>10</v>
      </c>
      <c r="F18" s="101" t="s">
        <v>97</v>
      </c>
      <c r="G18" s="102" t="s">
        <v>91</v>
      </c>
      <c r="H18" s="103">
        <v>747845000</v>
      </c>
      <c r="I18" s="103">
        <v>747845000</v>
      </c>
      <c r="J18" s="103">
        <v>747845000</v>
      </c>
      <c r="K18" s="103">
        <v>747845000</v>
      </c>
      <c r="L18" s="103"/>
      <c r="M18" s="103"/>
      <c r="N18" s="17"/>
      <c r="O18" s="6"/>
      <c r="P18" s="6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7"/>
      <c r="DB18" s="107"/>
      <c r="DC18" s="107"/>
      <c r="DD18" s="107"/>
      <c r="DE18" s="107"/>
      <c r="DF18" s="107"/>
      <c r="DG18" s="107"/>
      <c r="DH18" s="107"/>
      <c r="DI18" s="107"/>
      <c r="DJ18" s="107"/>
      <c r="DK18" s="107"/>
      <c r="DL18" s="107"/>
      <c r="DM18" s="107"/>
      <c r="DN18" s="107"/>
      <c r="DO18" s="107"/>
      <c r="DP18" s="107"/>
    </row>
    <row r="19" spans="1:120" s="106" customFormat="1" ht="48" thickBot="1" x14ac:dyDescent="0.3">
      <c r="A19" s="20"/>
      <c r="B19" s="101" t="s">
        <v>56</v>
      </c>
      <c r="C19" s="109" t="s">
        <v>18</v>
      </c>
      <c r="D19" s="101" t="s">
        <v>55</v>
      </c>
      <c r="E19" s="101" t="s">
        <v>10</v>
      </c>
      <c r="F19" s="101" t="s">
        <v>104</v>
      </c>
      <c r="G19" s="102" t="s">
        <v>91</v>
      </c>
      <c r="H19" s="103">
        <v>1891692000</v>
      </c>
      <c r="I19" s="103">
        <v>1891692000</v>
      </c>
      <c r="J19" s="103">
        <v>1891692000</v>
      </c>
      <c r="K19" s="103">
        <v>1891692000</v>
      </c>
      <c r="L19" s="103"/>
      <c r="M19" s="103"/>
      <c r="N19" s="17"/>
      <c r="O19" s="6"/>
      <c r="P19" s="6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107"/>
      <c r="DC19" s="107"/>
      <c r="DD19" s="107"/>
      <c r="DE19" s="107"/>
      <c r="DF19" s="107"/>
      <c r="DG19" s="107"/>
      <c r="DH19" s="107"/>
      <c r="DI19" s="107"/>
      <c r="DJ19" s="107"/>
      <c r="DK19" s="107"/>
      <c r="DL19" s="107"/>
      <c r="DM19" s="107"/>
      <c r="DN19" s="107"/>
      <c r="DO19" s="107"/>
      <c r="DP19" s="107"/>
    </row>
    <row r="20" spans="1:120" s="106" customFormat="1" ht="32.25" thickBot="1" x14ac:dyDescent="0.3">
      <c r="A20" s="20"/>
      <c r="B20" s="101" t="s">
        <v>58</v>
      </c>
      <c r="C20" s="101" t="s">
        <v>19</v>
      </c>
      <c r="D20" s="101" t="s">
        <v>132</v>
      </c>
      <c r="E20" s="101" t="s">
        <v>10</v>
      </c>
      <c r="F20" s="101" t="s">
        <v>39</v>
      </c>
      <c r="G20" s="102" t="s">
        <v>98</v>
      </c>
      <c r="H20" s="103">
        <v>120000000</v>
      </c>
      <c r="I20" s="103">
        <v>133500000</v>
      </c>
      <c r="J20" s="103"/>
      <c r="K20" s="103"/>
      <c r="L20" s="103">
        <v>120000000</v>
      </c>
      <c r="M20" s="103">
        <v>133500000</v>
      </c>
      <c r="N20" s="17"/>
      <c r="O20" s="6"/>
      <c r="P20" s="6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107"/>
      <c r="CV20" s="107"/>
      <c r="CW20" s="107"/>
      <c r="CX20" s="107"/>
      <c r="CY20" s="107"/>
      <c r="CZ20" s="107"/>
      <c r="DA20" s="107"/>
      <c r="DB20" s="107"/>
      <c r="DC20" s="107"/>
      <c r="DD20" s="107"/>
      <c r="DE20" s="107"/>
      <c r="DF20" s="107"/>
      <c r="DG20" s="107"/>
      <c r="DH20" s="107"/>
      <c r="DI20" s="107"/>
      <c r="DJ20" s="107"/>
      <c r="DK20" s="107"/>
      <c r="DL20" s="107"/>
      <c r="DM20" s="107"/>
      <c r="DN20" s="107"/>
      <c r="DO20" s="107"/>
      <c r="DP20" s="107"/>
    </row>
    <row r="21" spans="1:120" s="106" customFormat="1" ht="32.25" thickBot="1" x14ac:dyDescent="0.3">
      <c r="A21" s="20"/>
      <c r="B21" s="101"/>
      <c r="C21" s="101" t="s">
        <v>19</v>
      </c>
      <c r="D21" s="101" t="s">
        <v>190</v>
      </c>
      <c r="E21" s="101" t="s">
        <v>10</v>
      </c>
      <c r="F21" s="101" t="s">
        <v>191</v>
      </c>
      <c r="G21" s="102" t="s">
        <v>192</v>
      </c>
      <c r="H21" s="103"/>
      <c r="I21" s="103">
        <v>216000000</v>
      </c>
      <c r="J21" s="103"/>
      <c r="K21" s="103"/>
      <c r="L21" s="103"/>
      <c r="M21" s="103">
        <v>1000</v>
      </c>
      <c r="N21" s="17"/>
      <c r="O21" s="6"/>
      <c r="P21" s="6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7"/>
      <c r="DB21" s="107"/>
      <c r="DC21" s="107"/>
      <c r="DD21" s="107"/>
      <c r="DE21" s="107"/>
      <c r="DF21" s="107"/>
      <c r="DG21" s="107"/>
      <c r="DH21" s="107"/>
      <c r="DI21" s="107"/>
      <c r="DJ21" s="107"/>
      <c r="DK21" s="107"/>
      <c r="DL21" s="107"/>
      <c r="DM21" s="107"/>
      <c r="DN21" s="107"/>
      <c r="DO21" s="107"/>
      <c r="DP21" s="107"/>
    </row>
    <row r="22" spans="1:120" s="106" customFormat="1" ht="48" thickBot="1" x14ac:dyDescent="0.3">
      <c r="A22" s="20"/>
      <c r="B22" s="101"/>
      <c r="C22" s="101" t="s">
        <v>36</v>
      </c>
      <c r="D22" s="101" t="s">
        <v>171</v>
      </c>
      <c r="E22" s="101" t="s">
        <v>10</v>
      </c>
      <c r="F22" s="101" t="s">
        <v>94</v>
      </c>
      <c r="G22" s="102" t="s">
        <v>112</v>
      </c>
      <c r="H22" s="103"/>
      <c r="I22" s="103">
        <v>50000000</v>
      </c>
      <c r="J22" s="103"/>
      <c r="K22" s="103"/>
      <c r="L22" s="103"/>
      <c r="M22" s="103">
        <v>30000000</v>
      </c>
      <c r="N22" s="17"/>
      <c r="O22" s="6"/>
      <c r="P22" s="6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  <c r="DD22" s="107"/>
      <c r="DE22" s="107"/>
      <c r="DF22" s="107"/>
      <c r="DG22" s="107"/>
      <c r="DH22" s="107"/>
      <c r="DI22" s="107"/>
      <c r="DJ22" s="107"/>
      <c r="DK22" s="107"/>
      <c r="DL22" s="107"/>
      <c r="DM22" s="107"/>
      <c r="DN22" s="107"/>
      <c r="DO22" s="107"/>
      <c r="DP22" s="107"/>
    </row>
    <row r="23" spans="1:120" s="106" customFormat="1" ht="48" thickBot="1" x14ac:dyDescent="0.3">
      <c r="A23" s="20"/>
      <c r="B23" s="101"/>
      <c r="C23" s="101" t="s">
        <v>36</v>
      </c>
      <c r="D23" s="101" t="s">
        <v>172</v>
      </c>
      <c r="E23" s="101" t="s">
        <v>10</v>
      </c>
      <c r="F23" s="101" t="s">
        <v>94</v>
      </c>
      <c r="G23" s="102" t="s">
        <v>112</v>
      </c>
      <c r="H23" s="103"/>
      <c r="I23" s="103">
        <v>50000000</v>
      </c>
      <c r="J23" s="103"/>
      <c r="K23" s="103"/>
      <c r="L23" s="103"/>
      <c r="M23" s="103">
        <v>30000000</v>
      </c>
      <c r="N23" s="17"/>
      <c r="O23" s="6"/>
      <c r="P23" s="6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  <c r="DB23" s="107"/>
      <c r="DC23" s="107"/>
      <c r="DD23" s="107"/>
      <c r="DE23" s="107"/>
      <c r="DF23" s="107"/>
      <c r="DG23" s="107"/>
      <c r="DH23" s="107"/>
      <c r="DI23" s="107"/>
      <c r="DJ23" s="107"/>
      <c r="DK23" s="107"/>
      <c r="DL23" s="107"/>
      <c r="DM23" s="107"/>
      <c r="DN23" s="107"/>
      <c r="DO23" s="107"/>
      <c r="DP23" s="107"/>
    </row>
    <row r="24" spans="1:120" s="106" customFormat="1" ht="48" thickBot="1" x14ac:dyDescent="0.3">
      <c r="A24" s="20"/>
      <c r="B24" s="101"/>
      <c r="C24" s="101" t="s">
        <v>36</v>
      </c>
      <c r="D24" s="101" t="s">
        <v>173</v>
      </c>
      <c r="E24" s="101" t="s">
        <v>10</v>
      </c>
      <c r="F24" s="101" t="s">
        <v>94</v>
      </c>
      <c r="G24" s="102" t="s">
        <v>112</v>
      </c>
      <c r="H24" s="103"/>
      <c r="I24" s="103">
        <v>30000000</v>
      </c>
      <c r="J24" s="103"/>
      <c r="K24" s="103"/>
      <c r="L24" s="103"/>
      <c r="M24" s="103">
        <v>20000000</v>
      </c>
      <c r="N24" s="17"/>
      <c r="O24" s="6"/>
      <c r="P24" s="6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107"/>
      <c r="CU24" s="107"/>
      <c r="CV24" s="107"/>
      <c r="CW24" s="107"/>
      <c r="CX24" s="107"/>
      <c r="CY24" s="107"/>
      <c r="CZ24" s="107"/>
      <c r="DA24" s="107"/>
      <c r="DB24" s="107"/>
      <c r="DC24" s="107"/>
      <c r="DD24" s="107"/>
      <c r="DE24" s="107"/>
      <c r="DF24" s="107"/>
      <c r="DG24" s="107"/>
      <c r="DH24" s="107"/>
      <c r="DI24" s="107"/>
      <c r="DJ24" s="107"/>
      <c r="DK24" s="107"/>
      <c r="DL24" s="107"/>
      <c r="DM24" s="107"/>
      <c r="DN24" s="107"/>
      <c r="DO24" s="107"/>
      <c r="DP24" s="107"/>
    </row>
    <row r="25" spans="1:120" s="106" customFormat="1" ht="48" thickBot="1" x14ac:dyDescent="0.3">
      <c r="A25" s="20"/>
      <c r="B25" s="101"/>
      <c r="C25" s="101" t="s">
        <v>36</v>
      </c>
      <c r="D25" s="101" t="s">
        <v>174</v>
      </c>
      <c r="E25" s="101" t="s">
        <v>10</v>
      </c>
      <c r="F25" s="101" t="s">
        <v>177</v>
      </c>
      <c r="G25" s="102" t="s">
        <v>112</v>
      </c>
      <c r="H25" s="103"/>
      <c r="I25" s="103">
        <v>300000000</v>
      </c>
      <c r="J25" s="103"/>
      <c r="K25" s="103"/>
      <c r="L25" s="103"/>
      <c r="M25" s="103">
        <v>50000000</v>
      </c>
      <c r="N25" s="17"/>
      <c r="O25" s="6"/>
      <c r="P25" s="6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7"/>
      <c r="DE25" s="107"/>
      <c r="DF25" s="107"/>
      <c r="DG25" s="107"/>
      <c r="DH25" s="107"/>
      <c r="DI25" s="107"/>
      <c r="DJ25" s="107"/>
      <c r="DK25" s="107"/>
      <c r="DL25" s="107"/>
      <c r="DM25" s="107"/>
      <c r="DN25" s="107"/>
      <c r="DO25" s="107"/>
      <c r="DP25" s="107"/>
    </row>
    <row r="26" spans="1:120" s="106" customFormat="1" ht="63.75" thickBot="1" x14ac:dyDescent="0.3">
      <c r="A26" s="20"/>
      <c r="B26" s="101"/>
      <c r="C26" s="101" t="s">
        <v>36</v>
      </c>
      <c r="D26" s="101" t="s">
        <v>175</v>
      </c>
      <c r="E26" s="101" t="s">
        <v>10</v>
      </c>
      <c r="F26" s="101" t="s">
        <v>92</v>
      </c>
      <c r="G26" s="102" t="s">
        <v>112</v>
      </c>
      <c r="H26" s="103"/>
      <c r="I26" s="103">
        <v>80000000</v>
      </c>
      <c r="J26" s="103"/>
      <c r="K26" s="103"/>
      <c r="L26" s="103"/>
      <c r="M26" s="103">
        <v>60000000</v>
      </c>
      <c r="N26" s="17"/>
      <c r="O26" s="6"/>
      <c r="P26" s="6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107"/>
      <c r="CU26" s="107"/>
      <c r="CV26" s="107"/>
      <c r="CW26" s="107"/>
      <c r="CX26" s="107"/>
      <c r="CY26" s="107"/>
      <c r="CZ26" s="107"/>
      <c r="DA26" s="107"/>
      <c r="DB26" s="107"/>
      <c r="DC26" s="107"/>
      <c r="DD26" s="107"/>
      <c r="DE26" s="107"/>
      <c r="DF26" s="107"/>
      <c r="DG26" s="107"/>
      <c r="DH26" s="107"/>
      <c r="DI26" s="107"/>
      <c r="DJ26" s="107"/>
      <c r="DK26" s="107"/>
      <c r="DL26" s="107"/>
      <c r="DM26" s="107"/>
      <c r="DN26" s="107"/>
      <c r="DO26" s="107"/>
      <c r="DP26" s="107"/>
    </row>
    <row r="27" spans="1:120" s="106" customFormat="1" ht="48" thickBot="1" x14ac:dyDescent="0.3">
      <c r="A27" s="20"/>
      <c r="B27" s="101"/>
      <c r="C27" s="101" t="s">
        <v>36</v>
      </c>
      <c r="D27" s="101" t="s">
        <v>176</v>
      </c>
      <c r="E27" s="101" t="s">
        <v>10</v>
      </c>
      <c r="F27" s="101" t="s">
        <v>178</v>
      </c>
      <c r="G27" s="102" t="s">
        <v>112</v>
      </c>
      <c r="H27" s="103"/>
      <c r="I27" s="103">
        <v>70000000</v>
      </c>
      <c r="J27" s="103"/>
      <c r="K27" s="103"/>
      <c r="L27" s="103"/>
      <c r="M27" s="103">
        <v>30000000</v>
      </c>
      <c r="N27" s="17"/>
      <c r="O27" s="6"/>
      <c r="P27" s="6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107"/>
      <c r="CU27" s="107"/>
      <c r="CV27" s="107"/>
      <c r="CW27" s="107"/>
      <c r="CX27" s="107"/>
      <c r="CY27" s="107"/>
      <c r="CZ27" s="107"/>
      <c r="DA27" s="107"/>
      <c r="DB27" s="107"/>
      <c r="DC27" s="107"/>
      <c r="DD27" s="107"/>
      <c r="DE27" s="107"/>
      <c r="DF27" s="107"/>
      <c r="DG27" s="107"/>
      <c r="DH27" s="107"/>
      <c r="DI27" s="107"/>
      <c r="DJ27" s="107"/>
      <c r="DK27" s="107"/>
      <c r="DL27" s="107"/>
      <c r="DM27" s="107"/>
      <c r="DN27" s="107"/>
      <c r="DO27" s="107"/>
      <c r="DP27" s="107"/>
    </row>
    <row r="28" spans="1:120" s="106" customFormat="1" ht="32.25" thickBot="1" x14ac:dyDescent="0.3">
      <c r="A28" s="20"/>
      <c r="B28" s="101"/>
      <c r="C28" s="101" t="s">
        <v>36</v>
      </c>
      <c r="D28" s="101" t="s">
        <v>198</v>
      </c>
      <c r="E28" s="101" t="s">
        <v>10</v>
      </c>
      <c r="F28" s="101" t="s">
        <v>62</v>
      </c>
      <c r="G28" s="102" t="s">
        <v>112</v>
      </c>
      <c r="H28" s="103"/>
      <c r="I28" s="103">
        <v>20000000</v>
      </c>
      <c r="J28" s="103"/>
      <c r="K28" s="103"/>
      <c r="L28" s="103"/>
      <c r="M28" s="103">
        <v>7000000</v>
      </c>
      <c r="N28" s="17"/>
      <c r="O28" s="6"/>
      <c r="P28" s="6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107"/>
      <c r="CT28" s="107"/>
      <c r="CU28" s="107"/>
      <c r="CV28" s="107"/>
      <c r="CW28" s="107"/>
      <c r="CX28" s="107"/>
      <c r="CY28" s="107"/>
      <c r="CZ28" s="107"/>
      <c r="DA28" s="107"/>
      <c r="DB28" s="107"/>
      <c r="DC28" s="107"/>
      <c r="DD28" s="107"/>
      <c r="DE28" s="107"/>
      <c r="DF28" s="107"/>
      <c r="DG28" s="107"/>
      <c r="DH28" s="107"/>
      <c r="DI28" s="107"/>
      <c r="DJ28" s="107"/>
      <c r="DK28" s="107"/>
      <c r="DL28" s="107"/>
      <c r="DM28" s="107"/>
      <c r="DN28" s="107"/>
      <c r="DO28" s="107"/>
      <c r="DP28" s="107"/>
    </row>
    <row r="29" spans="1:120" s="106" customFormat="1" ht="32.25" thickBot="1" x14ac:dyDescent="0.3">
      <c r="A29" s="20"/>
      <c r="B29" s="101"/>
      <c r="C29" s="101" t="s">
        <v>36</v>
      </c>
      <c r="D29" s="101" t="s">
        <v>199</v>
      </c>
      <c r="E29" s="101" t="s">
        <v>10</v>
      </c>
      <c r="F29" s="101" t="s">
        <v>62</v>
      </c>
      <c r="G29" s="102" t="s">
        <v>112</v>
      </c>
      <c r="H29" s="103"/>
      <c r="I29" s="103">
        <v>35000000</v>
      </c>
      <c r="J29" s="103"/>
      <c r="K29" s="103"/>
      <c r="L29" s="103"/>
      <c r="M29" s="145">
        <v>15000000</v>
      </c>
      <c r="N29" s="17"/>
      <c r="O29" s="6"/>
      <c r="P29" s="6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</row>
    <row r="30" spans="1:120" s="106" customFormat="1" ht="32.25" thickBot="1" x14ac:dyDescent="0.3">
      <c r="A30" s="20"/>
      <c r="B30" s="101" t="s">
        <v>179</v>
      </c>
      <c r="C30" s="101" t="s">
        <v>21</v>
      </c>
      <c r="D30" s="101" t="s">
        <v>180</v>
      </c>
      <c r="E30" s="101" t="s">
        <v>10</v>
      </c>
      <c r="F30" s="101" t="s">
        <v>181</v>
      </c>
      <c r="G30" s="102" t="s">
        <v>165</v>
      </c>
      <c r="H30" s="103"/>
      <c r="I30" s="103">
        <v>217590000</v>
      </c>
      <c r="J30" s="103"/>
      <c r="K30" s="103">
        <v>40000000</v>
      </c>
      <c r="L30" s="103"/>
      <c r="M30" s="103">
        <v>1000000</v>
      </c>
      <c r="N30" s="17"/>
      <c r="O30" s="6"/>
      <c r="P30" s="6"/>
      <c r="Q30" s="136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07"/>
      <c r="DJ30" s="107"/>
      <c r="DK30" s="107"/>
      <c r="DL30" s="107"/>
      <c r="DM30" s="107"/>
      <c r="DN30" s="107"/>
      <c r="DO30" s="107"/>
      <c r="DP30" s="107"/>
    </row>
    <row r="31" spans="1:120" s="106" customFormat="1" ht="32.25" thickBot="1" x14ac:dyDescent="0.3">
      <c r="A31" s="20"/>
      <c r="B31" s="101" t="s">
        <v>182</v>
      </c>
      <c r="C31" s="101" t="s">
        <v>21</v>
      </c>
      <c r="D31" s="101" t="s">
        <v>183</v>
      </c>
      <c r="E31" s="101" t="s">
        <v>10</v>
      </c>
      <c r="F31" s="101" t="s">
        <v>109</v>
      </c>
      <c r="G31" s="102" t="s">
        <v>145</v>
      </c>
      <c r="H31" s="103"/>
      <c r="I31" s="103">
        <v>603058380</v>
      </c>
      <c r="J31" s="103"/>
      <c r="K31" s="103">
        <v>3057380</v>
      </c>
      <c r="L31" s="103"/>
      <c r="M31" s="103">
        <v>40000000</v>
      </c>
      <c r="N31" s="17"/>
      <c r="O31" s="6"/>
      <c r="P31" s="6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/>
      <c r="CT31" s="107"/>
      <c r="CU31" s="107"/>
      <c r="CV31" s="107"/>
      <c r="CW31" s="107"/>
      <c r="CX31" s="107"/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07"/>
      <c r="DJ31" s="107"/>
      <c r="DK31" s="107"/>
      <c r="DL31" s="107"/>
      <c r="DM31" s="107"/>
      <c r="DN31" s="107"/>
      <c r="DO31" s="107"/>
      <c r="DP31" s="107"/>
    </row>
    <row r="32" spans="1:120" s="104" customFormat="1" ht="32.25" thickBot="1" x14ac:dyDescent="0.25">
      <c r="A32" s="20"/>
      <c r="B32" s="101" t="s">
        <v>50</v>
      </c>
      <c r="C32" s="101" t="s">
        <v>21</v>
      </c>
      <c r="D32" s="101" t="s">
        <v>185</v>
      </c>
      <c r="E32" s="101" t="s">
        <v>10</v>
      </c>
      <c r="F32" s="101" t="s">
        <v>95</v>
      </c>
      <c r="G32" s="102" t="s">
        <v>63</v>
      </c>
      <c r="H32" s="103"/>
      <c r="I32" s="129">
        <v>6082161073</v>
      </c>
      <c r="J32" s="103"/>
      <c r="K32" s="103">
        <v>1736029073</v>
      </c>
      <c r="L32" s="103"/>
      <c r="M32" s="103">
        <v>1500000000</v>
      </c>
      <c r="N32" s="17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</row>
    <row r="33" spans="1:120" s="104" customFormat="1" ht="32.25" thickBot="1" x14ac:dyDescent="0.25">
      <c r="A33" s="20"/>
      <c r="B33" s="109" t="s">
        <v>113</v>
      </c>
      <c r="C33" s="101" t="s">
        <v>21</v>
      </c>
      <c r="D33" s="109" t="s">
        <v>114</v>
      </c>
      <c r="E33" s="101" t="s">
        <v>10</v>
      </c>
      <c r="F33" s="101" t="s">
        <v>186</v>
      </c>
      <c r="G33" s="102" t="s">
        <v>165</v>
      </c>
      <c r="H33" s="103"/>
      <c r="I33" s="103">
        <v>5200503888</v>
      </c>
      <c r="J33" s="103"/>
      <c r="K33" s="103">
        <v>501888</v>
      </c>
      <c r="L33" s="103"/>
      <c r="M33" s="103">
        <v>504500000</v>
      </c>
      <c r="N33" s="17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</row>
    <row r="34" spans="1:120" s="106" customFormat="1" ht="48" thickBot="1" x14ac:dyDescent="0.3">
      <c r="A34" s="20"/>
      <c r="B34" s="109" t="s">
        <v>141</v>
      </c>
      <c r="C34" s="101" t="s">
        <v>139</v>
      </c>
      <c r="D34" s="101" t="s">
        <v>140</v>
      </c>
      <c r="E34" s="101" t="s">
        <v>10</v>
      </c>
      <c r="F34" s="101" t="s">
        <v>142</v>
      </c>
      <c r="G34" s="102" t="s">
        <v>98</v>
      </c>
      <c r="H34" s="103"/>
      <c r="I34" s="103">
        <v>31300000</v>
      </c>
      <c r="J34" s="103"/>
      <c r="K34" s="103">
        <v>23300000</v>
      </c>
      <c r="L34" s="103"/>
      <c r="M34" s="103">
        <v>8000000</v>
      </c>
      <c r="N34" s="17"/>
      <c r="O34" s="6"/>
      <c r="P34" s="6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</row>
    <row r="35" spans="1:120" s="106" customFormat="1" ht="32.25" thickBot="1" x14ac:dyDescent="0.3">
      <c r="A35" s="20"/>
      <c r="B35" s="110"/>
      <c r="C35" s="101" t="s">
        <v>139</v>
      </c>
      <c r="D35" s="101" t="s">
        <v>206</v>
      </c>
      <c r="E35" s="101" t="s">
        <v>10</v>
      </c>
      <c r="F35" s="101" t="s">
        <v>143</v>
      </c>
      <c r="G35" s="102" t="s">
        <v>144</v>
      </c>
      <c r="H35" s="103"/>
      <c r="I35" s="103">
        <v>980250000</v>
      </c>
      <c r="J35" s="103"/>
      <c r="K35" s="103"/>
      <c r="L35" s="103"/>
      <c r="M35" s="103">
        <v>98025000</v>
      </c>
      <c r="N35" s="17"/>
      <c r="O35" s="6"/>
      <c r="P35" s="6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/>
      <c r="CX35" s="107"/>
      <c r="CY35" s="107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7"/>
      <c r="DO35" s="107"/>
      <c r="DP35" s="107"/>
    </row>
    <row r="36" spans="1:120" s="106" customFormat="1" ht="48" thickBot="1" x14ac:dyDescent="0.3">
      <c r="A36" s="20"/>
      <c r="B36" s="110"/>
      <c r="C36" s="101" t="s">
        <v>139</v>
      </c>
      <c r="D36" s="101" t="s">
        <v>207</v>
      </c>
      <c r="E36" s="101" t="s">
        <v>10</v>
      </c>
      <c r="F36" s="101" t="s">
        <v>143</v>
      </c>
      <c r="G36" s="102" t="s">
        <v>145</v>
      </c>
      <c r="H36" s="103"/>
      <c r="I36" s="103">
        <v>134621000</v>
      </c>
      <c r="J36" s="103"/>
      <c r="K36" s="103"/>
      <c r="L36" s="103"/>
      <c r="M36" s="103">
        <v>1000</v>
      </c>
      <c r="N36" s="17"/>
      <c r="O36" s="6"/>
      <c r="P36" s="6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7"/>
      <c r="BR36" s="107"/>
      <c r="BS36" s="107"/>
      <c r="BT36" s="107"/>
      <c r="BU36" s="107"/>
      <c r="BV36" s="107"/>
      <c r="BW36" s="107"/>
      <c r="BX36" s="107"/>
      <c r="BY36" s="107"/>
      <c r="BZ36" s="107"/>
      <c r="CA36" s="107"/>
      <c r="CB36" s="107"/>
      <c r="CC36" s="107"/>
      <c r="CD36" s="107"/>
      <c r="CE36" s="107"/>
      <c r="CF36" s="107"/>
      <c r="CG36" s="107"/>
      <c r="CH36" s="107"/>
      <c r="CI36" s="107"/>
      <c r="CJ36" s="107"/>
      <c r="CK36" s="107"/>
      <c r="CL36" s="107"/>
      <c r="CM36" s="107"/>
      <c r="CN36" s="107"/>
      <c r="CO36" s="107"/>
      <c r="CP36" s="107"/>
      <c r="CQ36" s="107"/>
      <c r="CR36" s="107"/>
      <c r="CS36" s="107"/>
      <c r="CT36" s="107"/>
      <c r="CU36" s="107"/>
      <c r="CV36" s="107"/>
      <c r="CW36" s="107"/>
      <c r="CX36" s="107"/>
      <c r="CY36" s="107"/>
      <c r="CZ36" s="107"/>
      <c r="DA36" s="107"/>
      <c r="DB36" s="107"/>
      <c r="DC36" s="107"/>
      <c r="DD36" s="107"/>
      <c r="DE36" s="107"/>
      <c r="DF36" s="107"/>
      <c r="DG36" s="107"/>
      <c r="DH36" s="107"/>
      <c r="DI36" s="107"/>
      <c r="DJ36" s="107"/>
      <c r="DK36" s="107"/>
      <c r="DL36" s="107"/>
      <c r="DM36" s="107"/>
      <c r="DN36" s="107"/>
      <c r="DO36" s="107"/>
      <c r="DP36" s="107"/>
    </row>
    <row r="37" spans="1:120" s="106" customFormat="1" ht="48" thickBot="1" x14ac:dyDescent="0.3">
      <c r="A37" s="20"/>
      <c r="B37" s="110"/>
      <c r="C37" s="101" t="s">
        <v>139</v>
      </c>
      <c r="D37" s="101" t="s">
        <v>146</v>
      </c>
      <c r="E37" s="101" t="s">
        <v>10</v>
      </c>
      <c r="F37" s="101" t="s">
        <v>147</v>
      </c>
      <c r="G37" s="102" t="s">
        <v>148</v>
      </c>
      <c r="H37" s="103"/>
      <c r="I37" s="103">
        <v>1307000000</v>
      </c>
      <c r="J37" s="103"/>
      <c r="K37" s="103"/>
      <c r="L37" s="103"/>
      <c r="M37" s="103">
        <v>130700000</v>
      </c>
      <c r="N37" s="17"/>
      <c r="O37" s="6"/>
      <c r="P37" s="6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107"/>
      <c r="BS37" s="107"/>
      <c r="BT37" s="107"/>
      <c r="BU37" s="107"/>
      <c r="BV37" s="107"/>
      <c r="BW37" s="107"/>
      <c r="BX37" s="107"/>
      <c r="BY37" s="107"/>
      <c r="BZ37" s="107"/>
      <c r="CA37" s="107"/>
      <c r="CB37" s="107"/>
      <c r="CC37" s="107"/>
      <c r="CD37" s="107"/>
      <c r="CE37" s="107"/>
      <c r="CF37" s="107"/>
      <c r="CG37" s="107"/>
      <c r="CH37" s="107"/>
      <c r="CI37" s="107"/>
      <c r="CJ37" s="107"/>
      <c r="CK37" s="107"/>
      <c r="CL37" s="107"/>
      <c r="CM37" s="107"/>
      <c r="CN37" s="107"/>
      <c r="CO37" s="107"/>
      <c r="CP37" s="107"/>
      <c r="CQ37" s="107"/>
      <c r="CR37" s="107"/>
      <c r="CS37" s="107"/>
      <c r="CT37" s="107"/>
      <c r="CU37" s="107"/>
      <c r="CV37" s="107"/>
      <c r="CW37" s="107"/>
      <c r="CX37" s="107"/>
      <c r="CY37" s="107"/>
      <c r="CZ37" s="107"/>
      <c r="DA37" s="107"/>
      <c r="DB37" s="107"/>
      <c r="DC37" s="107"/>
      <c r="DD37" s="107"/>
      <c r="DE37" s="107"/>
      <c r="DF37" s="107"/>
      <c r="DG37" s="107"/>
      <c r="DH37" s="107"/>
      <c r="DI37" s="107"/>
      <c r="DJ37" s="107"/>
      <c r="DK37" s="107"/>
      <c r="DL37" s="107"/>
      <c r="DM37" s="107"/>
      <c r="DN37" s="107"/>
      <c r="DO37" s="107"/>
      <c r="DP37" s="107"/>
    </row>
    <row r="38" spans="1:120" s="106" customFormat="1" ht="48" thickBot="1" x14ac:dyDescent="0.3">
      <c r="A38" s="20"/>
      <c r="B38" s="110"/>
      <c r="C38" s="101" t="s">
        <v>139</v>
      </c>
      <c r="D38" s="101" t="s">
        <v>208</v>
      </c>
      <c r="E38" s="101" t="s">
        <v>10</v>
      </c>
      <c r="F38" s="101" t="s">
        <v>143</v>
      </c>
      <c r="G38" s="102" t="s">
        <v>145</v>
      </c>
      <c r="H38" s="103"/>
      <c r="I38" s="103">
        <v>392100000</v>
      </c>
      <c r="J38" s="103"/>
      <c r="K38" s="103"/>
      <c r="L38" s="103"/>
      <c r="M38" s="103">
        <v>1000</v>
      </c>
      <c r="N38" s="17"/>
      <c r="O38" s="6"/>
      <c r="P38" s="6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07"/>
      <c r="CC38" s="107"/>
      <c r="CD38" s="107"/>
      <c r="CE38" s="107"/>
      <c r="CF38" s="107"/>
      <c r="CG38" s="107"/>
      <c r="CH38" s="107"/>
      <c r="CI38" s="107"/>
      <c r="CJ38" s="107"/>
      <c r="CK38" s="107"/>
      <c r="CL38" s="107"/>
      <c r="CM38" s="107"/>
      <c r="CN38" s="107"/>
      <c r="CO38" s="107"/>
      <c r="CP38" s="107"/>
      <c r="CQ38" s="107"/>
      <c r="CR38" s="107"/>
      <c r="CS38" s="107"/>
      <c r="CT38" s="107"/>
      <c r="CU38" s="107"/>
      <c r="CV38" s="107"/>
      <c r="CW38" s="107"/>
      <c r="CX38" s="107"/>
      <c r="CY38" s="107"/>
      <c r="CZ38" s="107"/>
      <c r="DA38" s="107"/>
      <c r="DB38" s="107"/>
      <c r="DC38" s="107"/>
      <c r="DD38" s="107"/>
      <c r="DE38" s="107"/>
      <c r="DF38" s="107"/>
      <c r="DG38" s="107"/>
      <c r="DH38" s="107"/>
      <c r="DI38" s="107"/>
      <c r="DJ38" s="107"/>
      <c r="DK38" s="107"/>
      <c r="DL38" s="107"/>
      <c r="DM38" s="107"/>
      <c r="DN38" s="107"/>
      <c r="DO38" s="107"/>
      <c r="DP38" s="107"/>
    </row>
    <row r="39" spans="1:120" s="106" customFormat="1" ht="32.25" thickBot="1" x14ac:dyDescent="0.3">
      <c r="A39" s="20"/>
      <c r="B39" s="110"/>
      <c r="C39" s="101" t="s">
        <v>139</v>
      </c>
      <c r="D39" s="101" t="s">
        <v>197</v>
      </c>
      <c r="E39" s="101" t="s">
        <v>10</v>
      </c>
      <c r="F39" s="101" t="s">
        <v>143</v>
      </c>
      <c r="G39" s="102" t="s">
        <v>161</v>
      </c>
      <c r="H39" s="103"/>
      <c r="I39" s="103">
        <v>1330766488</v>
      </c>
      <c r="J39" s="103"/>
      <c r="K39" s="103"/>
      <c r="L39" s="103"/>
      <c r="M39" s="103">
        <v>300000000</v>
      </c>
      <c r="N39" s="17"/>
      <c r="O39" s="6"/>
      <c r="P39" s="6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107"/>
      <c r="CX39" s="107"/>
      <c r="CY39" s="107"/>
      <c r="CZ39" s="107"/>
      <c r="DA39" s="107"/>
      <c r="DB39" s="107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7"/>
      <c r="DO39" s="107"/>
      <c r="DP39" s="107"/>
    </row>
    <row r="40" spans="1:120" s="106" customFormat="1" ht="32.25" thickBot="1" x14ac:dyDescent="0.3">
      <c r="A40" s="20"/>
      <c r="B40" s="110"/>
      <c r="C40" s="108" t="s">
        <v>139</v>
      </c>
      <c r="D40" s="108" t="s">
        <v>209</v>
      </c>
      <c r="E40" s="108" t="s">
        <v>10</v>
      </c>
      <c r="F40" s="108" t="s">
        <v>149</v>
      </c>
      <c r="G40" s="111" t="s">
        <v>145</v>
      </c>
      <c r="H40" s="112"/>
      <c r="I40" s="112">
        <v>263491200</v>
      </c>
      <c r="J40" s="112"/>
      <c r="K40" s="112"/>
      <c r="L40" s="112"/>
      <c r="M40" s="112">
        <v>1000</v>
      </c>
      <c r="N40" s="17"/>
      <c r="O40" s="6"/>
      <c r="P40" s="6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</row>
    <row r="41" spans="1:120" s="106" customFormat="1" ht="32.25" thickBot="1" x14ac:dyDescent="0.3">
      <c r="A41" s="20"/>
      <c r="B41" s="110"/>
      <c r="C41" s="101" t="s">
        <v>139</v>
      </c>
      <c r="D41" s="101" t="s">
        <v>150</v>
      </c>
      <c r="E41" s="101" t="s">
        <v>10</v>
      </c>
      <c r="F41" s="101" t="s">
        <v>151</v>
      </c>
      <c r="G41" s="102" t="s">
        <v>148</v>
      </c>
      <c r="H41" s="103">
        <v>1000000000</v>
      </c>
      <c r="I41" s="103">
        <v>1000000000</v>
      </c>
      <c r="J41" s="103"/>
      <c r="K41" s="103"/>
      <c r="L41" s="103">
        <v>180000000</v>
      </c>
      <c r="M41" s="103">
        <v>180000000</v>
      </c>
      <c r="N41" s="17"/>
      <c r="O41" s="6"/>
      <c r="P41" s="6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7"/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107"/>
      <c r="DN41" s="107"/>
      <c r="DO41" s="107"/>
      <c r="DP41" s="107"/>
    </row>
    <row r="42" spans="1:120" s="104" customFormat="1" ht="16.5" thickBot="1" x14ac:dyDescent="0.25">
      <c r="A42" s="20"/>
      <c r="B42" s="101" t="s">
        <v>48</v>
      </c>
      <c r="C42" s="101" t="s">
        <v>99</v>
      </c>
      <c r="D42" s="101" t="s">
        <v>105</v>
      </c>
      <c r="E42" s="101" t="s">
        <v>10</v>
      </c>
      <c r="F42" s="101" t="s">
        <v>106</v>
      </c>
      <c r="G42" s="102" t="s">
        <v>65</v>
      </c>
      <c r="H42" s="103"/>
      <c r="I42" s="103">
        <v>358608000</v>
      </c>
      <c r="J42" s="103"/>
      <c r="L42" s="103"/>
      <c r="M42" s="103">
        <v>68000000</v>
      </c>
      <c r="N42" s="17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</row>
    <row r="43" spans="1:120" s="106" customFormat="1" ht="32.25" thickBot="1" x14ac:dyDescent="0.3">
      <c r="A43" s="20"/>
      <c r="B43" s="101" t="s">
        <v>48</v>
      </c>
      <c r="C43" s="101" t="s">
        <v>99</v>
      </c>
      <c r="D43" s="101" t="s">
        <v>110</v>
      </c>
      <c r="E43" s="101" t="s">
        <v>10</v>
      </c>
      <c r="F43" s="101" t="s">
        <v>111</v>
      </c>
      <c r="G43" s="102" t="s">
        <v>165</v>
      </c>
      <c r="H43" s="103"/>
      <c r="I43" s="103">
        <v>270000000</v>
      </c>
      <c r="J43" s="103"/>
      <c r="K43" s="103"/>
      <c r="M43" s="103">
        <v>40000000</v>
      </c>
      <c r="N43" s="17"/>
      <c r="O43" s="6"/>
      <c r="P43" s="6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  <c r="CO43" s="107"/>
      <c r="CP43" s="107"/>
      <c r="CQ43" s="107"/>
      <c r="CR43" s="107"/>
      <c r="CS43" s="107"/>
      <c r="CT43" s="107"/>
      <c r="CU43" s="107"/>
      <c r="CV43" s="107"/>
      <c r="CW43" s="107"/>
      <c r="CX43" s="107"/>
      <c r="CY43" s="107"/>
      <c r="CZ43" s="107"/>
      <c r="DA43" s="107"/>
      <c r="DB43" s="107"/>
      <c r="DC43" s="107"/>
      <c r="DD43" s="107"/>
      <c r="DE43" s="107"/>
      <c r="DF43" s="107"/>
      <c r="DG43" s="107"/>
      <c r="DH43" s="107"/>
      <c r="DI43" s="107"/>
      <c r="DJ43" s="107"/>
      <c r="DK43" s="107"/>
      <c r="DL43" s="107"/>
      <c r="DM43" s="107"/>
      <c r="DN43" s="107"/>
      <c r="DO43" s="107"/>
      <c r="DP43" s="107"/>
    </row>
    <row r="44" spans="1:120" s="133" customFormat="1" ht="79.5" thickBot="1" x14ac:dyDescent="0.25">
      <c r="A44" s="120"/>
      <c r="B44" s="61" t="s">
        <v>163</v>
      </c>
      <c r="C44" s="61" t="s">
        <v>99</v>
      </c>
      <c r="D44" s="61" t="s">
        <v>23</v>
      </c>
      <c r="E44" s="61" t="s">
        <v>10</v>
      </c>
      <c r="F44" s="61" t="s">
        <v>107</v>
      </c>
      <c r="G44" s="62" t="s">
        <v>96</v>
      </c>
      <c r="H44" s="65"/>
      <c r="I44" s="65">
        <v>42150375</v>
      </c>
      <c r="J44" s="65"/>
      <c r="K44" s="65">
        <v>22150375</v>
      </c>
      <c r="L44" s="65"/>
      <c r="M44" s="65">
        <v>20000000</v>
      </c>
      <c r="N44" s="122"/>
      <c r="O44" s="123"/>
      <c r="P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123"/>
      <c r="BT44" s="123"/>
      <c r="BU44" s="123"/>
      <c r="BV44" s="123"/>
      <c r="BW44" s="123"/>
      <c r="BX44" s="123"/>
      <c r="BY44" s="123"/>
      <c r="BZ44" s="123"/>
      <c r="CA44" s="123"/>
      <c r="CB44" s="123"/>
      <c r="CC44" s="123"/>
      <c r="CD44" s="123"/>
      <c r="CE44" s="123"/>
      <c r="CF44" s="123"/>
      <c r="CG44" s="123"/>
      <c r="CH44" s="123"/>
      <c r="CI44" s="123"/>
      <c r="CJ44" s="123"/>
      <c r="CK44" s="123"/>
      <c r="CL44" s="123"/>
      <c r="CM44" s="123"/>
      <c r="CN44" s="123"/>
      <c r="CO44" s="123"/>
      <c r="CP44" s="123"/>
      <c r="CQ44" s="123"/>
      <c r="CR44" s="123"/>
      <c r="CS44" s="123"/>
      <c r="CT44" s="123"/>
      <c r="CU44" s="123"/>
      <c r="CV44" s="123"/>
      <c r="CW44" s="123"/>
      <c r="CX44" s="123"/>
      <c r="CY44" s="123"/>
      <c r="CZ44" s="123"/>
      <c r="DA44" s="123"/>
      <c r="DB44" s="123"/>
      <c r="DC44" s="123"/>
      <c r="DD44" s="123"/>
      <c r="DE44" s="123"/>
      <c r="DF44" s="123"/>
      <c r="DG44" s="123"/>
      <c r="DH44" s="123"/>
      <c r="DI44" s="123"/>
      <c r="DJ44" s="123"/>
      <c r="DK44" s="123"/>
      <c r="DL44" s="123"/>
      <c r="DM44" s="123"/>
      <c r="DN44" s="123"/>
      <c r="DO44" s="123"/>
      <c r="DP44" s="123"/>
    </row>
    <row r="45" spans="1:120" s="125" customFormat="1" ht="32.25" thickBot="1" x14ac:dyDescent="0.3">
      <c r="A45" s="120"/>
      <c r="B45" s="61" t="s">
        <v>164</v>
      </c>
      <c r="C45" s="61" t="s">
        <v>99</v>
      </c>
      <c r="D45" s="61" t="s">
        <v>89</v>
      </c>
      <c r="E45" s="61" t="s">
        <v>10</v>
      </c>
      <c r="F45" s="61" t="s">
        <v>90</v>
      </c>
      <c r="G45" s="62" t="s">
        <v>93</v>
      </c>
      <c r="H45" s="65"/>
      <c r="I45" s="65">
        <v>129105625</v>
      </c>
      <c r="J45" s="65"/>
      <c r="K45" s="65">
        <v>74105625</v>
      </c>
      <c r="L45" s="65"/>
      <c r="M45" s="65">
        <v>55000000</v>
      </c>
      <c r="N45" s="122"/>
      <c r="O45" s="123"/>
      <c r="P45" s="123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/>
      <c r="BW45" s="124"/>
      <c r="BX45" s="124"/>
      <c r="BY45" s="124"/>
      <c r="BZ45" s="124"/>
      <c r="CA45" s="124"/>
      <c r="CB45" s="124"/>
      <c r="CC45" s="124"/>
      <c r="CD45" s="124"/>
      <c r="CE45" s="124"/>
      <c r="CF45" s="124"/>
      <c r="CG45" s="124"/>
      <c r="CH45" s="124"/>
      <c r="CI45" s="124"/>
      <c r="CJ45" s="124"/>
      <c r="CK45" s="124"/>
      <c r="CL45" s="124"/>
      <c r="CM45" s="124"/>
      <c r="CN45" s="124"/>
      <c r="CO45" s="124"/>
      <c r="CP45" s="124"/>
      <c r="CQ45" s="124"/>
      <c r="CR45" s="124"/>
      <c r="CS45" s="124"/>
      <c r="CT45" s="124"/>
      <c r="CU45" s="124"/>
      <c r="CV45" s="124"/>
      <c r="CW45" s="124"/>
      <c r="CX45" s="124"/>
      <c r="CY45" s="124"/>
      <c r="CZ45" s="124"/>
      <c r="DA45" s="124"/>
      <c r="DB45" s="124"/>
      <c r="DC45" s="124"/>
      <c r="DD45" s="124"/>
      <c r="DE45" s="124"/>
      <c r="DF45" s="124"/>
      <c r="DG45" s="124"/>
      <c r="DH45" s="124"/>
      <c r="DI45" s="124"/>
      <c r="DJ45" s="124"/>
      <c r="DK45" s="124"/>
      <c r="DL45" s="124"/>
      <c r="DM45" s="124"/>
      <c r="DN45" s="124"/>
      <c r="DO45" s="124"/>
      <c r="DP45" s="124"/>
    </row>
    <row r="46" spans="1:120" s="1" customFormat="1" ht="26.25" customHeight="1" thickBot="1" x14ac:dyDescent="0.3">
      <c r="A46" s="21"/>
      <c r="B46" s="77" t="s">
        <v>167</v>
      </c>
      <c r="C46" s="77" t="s">
        <v>170</v>
      </c>
      <c r="D46" s="77" t="s">
        <v>168</v>
      </c>
      <c r="E46" s="77" t="s">
        <v>10</v>
      </c>
      <c r="F46" s="77" t="s">
        <v>169</v>
      </c>
      <c r="G46" s="116" t="s">
        <v>155</v>
      </c>
      <c r="H46" s="117"/>
      <c r="I46" s="117">
        <v>190001000</v>
      </c>
      <c r="J46" s="117"/>
      <c r="K46" s="117"/>
      <c r="L46" s="117"/>
      <c r="M46" s="117">
        <v>1000</v>
      </c>
      <c r="N46" s="16"/>
      <c r="O46" s="8"/>
      <c r="P46" s="8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</row>
    <row r="47" spans="1:120" s="1" customFormat="1" ht="32.25" thickBot="1" x14ac:dyDescent="0.3">
      <c r="A47" s="21"/>
      <c r="B47" s="77" t="s">
        <v>131</v>
      </c>
      <c r="C47" s="77" t="s">
        <v>99</v>
      </c>
      <c r="D47" s="77" t="s">
        <v>22</v>
      </c>
      <c r="E47" s="77" t="s">
        <v>10</v>
      </c>
      <c r="F47" s="77" t="s">
        <v>49</v>
      </c>
      <c r="G47" s="116" t="s">
        <v>126</v>
      </c>
      <c r="H47" s="117"/>
      <c r="I47" s="117">
        <v>80000000</v>
      </c>
      <c r="J47" s="117"/>
      <c r="K47" s="117"/>
      <c r="L47" s="117"/>
      <c r="M47" s="117">
        <v>80000000</v>
      </c>
      <c r="N47" s="16"/>
      <c r="O47" s="8"/>
      <c r="P47" s="8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</row>
    <row r="48" spans="1:120" s="1" customFormat="1" ht="32.25" thickBot="1" x14ac:dyDescent="0.3">
      <c r="A48" s="21"/>
      <c r="B48" s="77" t="s">
        <v>166</v>
      </c>
      <c r="C48" s="77" t="s">
        <v>99</v>
      </c>
      <c r="D48" s="131" t="s">
        <v>24</v>
      </c>
      <c r="E48" s="77" t="s">
        <v>10</v>
      </c>
      <c r="F48" s="77" t="s">
        <v>88</v>
      </c>
      <c r="G48" s="116" t="s">
        <v>126</v>
      </c>
      <c r="H48" s="117"/>
      <c r="I48" s="117">
        <v>10000000</v>
      </c>
      <c r="J48" s="117"/>
      <c r="K48" s="117"/>
      <c r="L48" s="117"/>
      <c r="M48" s="117">
        <v>10000000</v>
      </c>
      <c r="N48" s="16"/>
      <c r="O48" s="8"/>
      <c r="P48" s="8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</row>
    <row r="49" spans="1:120" s="132" customFormat="1" ht="28.5" customHeight="1" thickBot="1" x14ac:dyDescent="0.25">
      <c r="A49" s="21"/>
      <c r="B49" s="131" t="s">
        <v>162</v>
      </c>
      <c r="C49" s="77" t="s">
        <v>99</v>
      </c>
      <c r="D49" s="131" t="s">
        <v>61</v>
      </c>
      <c r="E49" s="77" t="s">
        <v>10</v>
      </c>
      <c r="F49" s="131" t="s">
        <v>62</v>
      </c>
      <c r="G49" s="116" t="s">
        <v>126</v>
      </c>
      <c r="H49" s="117"/>
      <c r="I49" s="117">
        <v>2000000</v>
      </c>
      <c r="J49" s="117"/>
      <c r="K49" s="117"/>
      <c r="L49" s="117"/>
      <c r="M49" s="117">
        <v>2000000</v>
      </c>
      <c r="N49" s="16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</row>
    <row r="50" spans="1:120" s="132" customFormat="1" ht="32.25" thickBot="1" x14ac:dyDescent="0.25">
      <c r="A50" s="21"/>
      <c r="B50" s="131" t="s">
        <v>184</v>
      </c>
      <c r="C50" s="77" t="s">
        <v>21</v>
      </c>
      <c r="D50" s="131" t="s">
        <v>22</v>
      </c>
      <c r="E50" s="77" t="s">
        <v>10</v>
      </c>
      <c r="F50" s="77" t="s">
        <v>108</v>
      </c>
      <c r="G50" s="116" t="s">
        <v>126</v>
      </c>
      <c r="H50" s="117"/>
      <c r="I50" s="117">
        <v>122115000</v>
      </c>
      <c r="J50" s="117"/>
      <c r="K50" s="117"/>
      <c r="L50" s="117"/>
      <c r="M50" s="117">
        <v>122115000</v>
      </c>
      <c r="N50" s="16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</row>
    <row r="51" spans="1:120" s="132" customFormat="1" ht="32.25" thickBot="1" x14ac:dyDescent="0.25">
      <c r="A51" s="21"/>
      <c r="B51" s="131"/>
      <c r="C51" s="77" t="s">
        <v>188</v>
      </c>
      <c r="D51" s="131" t="s">
        <v>187</v>
      </c>
      <c r="E51" s="77" t="s">
        <v>10</v>
      </c>
      <c r="F51" s="77" t="s">
        <v>189</v>
      </c>
      <c r="G51" s="116" t="s">
        <v>155</v>
      </c>
      <c r="H51" s="117"/>
      <c r="I51" s="117">
        <v>405000000</v>
      </c>
      <c r="J51" s="117"/>
      <c r="K51" s="117"/>
      <c r="L51" s="117"/>
      <c r="M51" s="117">
        <v>74750000</v>
      </c>
      <c r="N51" s="16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</row>
    <row r="52" spans="1:120" s="1" customFormat="1" ht="48" thickBot="1" x14ac:dyDescent="0.3">
      <c r="A52" s="21"/>
      <c r="B52" s="77" t="s">
        <v>133</v>
      </c>
      <c r="C52" s="77" t="s">
        <v>134</v>
      </c>
      <c r="D52" s="77" t="s">
        <v>135</v>
      </c>
      <c r="E52" s="77" t="s">
        <v>10</v>
      </c>
      <c r="F52" s="77" t="s">
        <v>20</v>
      </c>
      <c r="G52" s="116" t="s">
        <v>126</v>
      </c>
      <c r="H52" s="117"/>
      <c r="I52" s="117">
        <v>5817000</v>
      </c>
      <c r="J52" s="117"/>
      <c r="K52" s="117"/>
      <c r="L52" s="117"/>
      <c r="M52" s="117">
        <v>5817000</v>
      </c>
      <c r="N52" s="16"/>
      <c r="O52" s="8"/>
      <c r="P52" s="8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</row>
    <row r="53" spans="1:120" s="1" customFormat="1" ht="16.5" thickBot="1" x14ac:dyDescent="0.3">
      <c r="A53" s="21"/>
      <c r="B53" s="77"/>
      <c r="C53" s="77"/>
      <c r="D53" s="77"/>
      <c r="E53" s="77"/>
      <c r="F53" s="142" t="s">
        <v>210</v>
      </c>
      <c r="G53" s="143"/>
      <c r="H53" s="144">
        <f t="shared" ref="H53:M53" si="0">SUM(H7:H52)</f>
        <v>3759537000</v>
      </c>
      <c r="I53" s="144">
        <f t="shared" si="0"/>
        <v>39080366030</v>
      </c>
      <c r="J53" s="144">
        <f t="shared" si="0"/>
        <v>2639537000</v>
      </c>
      <c r="K53" s="144">
        <f t="shared" si="0"/>
        <v>15273322142</v>
      </c>
      <c r="L53" s="144">
        <f t="shared" si="0"/>
        <v>300000000</v>
      </c>
      <c r="M53" s="144">
        <f t="shared" si="0"/>
        <v>5067655000</v>
      </c>
      <c r="N53" s="16"/>
      <c r="O53" s="8"/>
      <c r="P53" s="8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</row>
    <row r="54" spans="1:120" s="3" customFormat="1" ht="15.75" x14ac:dyDescent="0.25">
      <c r="A54" s="20"/>
      <c r="B54" s="78"/>
      <c r="C54" s="79"/>
      <c r="D54" s="80"/>
      <c r="E54" s="79"/>
      <c r="F54" s="80"/>
      <c r="G54" s="79"/>
      <c r="H54" s="79"/>
      <c r="I54" s="79"/>
      <c r="J54" s="79"/>
      <c r="K54" s="79"/>
      <c r="L54" s="79"/>
      <c r="M54" s="81"/>
      <c r="N54" s="17"/>
      <c r="O54" s="6"/>
      <c r="P54" s="6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</row>
    <row r="55" spans="1:120" s="3" customFormat="1" ht="16.5" thickBot="1" x14ac:dyDescent="0.3">
      <c r="A55" s="31"/>
      <c r="B55" s="82"/>
      <c r="C55" s="83"/>
      <c r="D55" s="84"/>
      <c r="E55" s="83"/>
      <c r="F55" s="84"/>
      <c r="G55" s="83"/>
      <c r="H55" s="83"/>
      <c r="I55" s="83"/>
      <c r="J55" s="83"/>
      <c r="K55" s="83"/>
      <c r="L55" s="83"/>
      <c r="M55" s="85"/>
      <c r="N55" s="32"/>
      <c r="O55" s="33"/>
      <c r="P55" s="33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</row>
    <row r="56" spans="1:120" s="37" customFormat="1" ht="19.5" thickBot="1" x14ac:dyDescent="0.3">
      <c r="A56" s="42"/>
      <c r="B56" s="215" t="s">
        <v>119</v>
      </c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7"/>
      <c r="N56" s="35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</row>
    <row r="57" spans="1:120" s="30" customFormat="1" ht="45.75" customHeight="1" thickBot="1" x14ac:dyDescent="0.3">
      <c r="A57" s="38"/>
      <c r="B57" s="214" t="s">
        <v>0</v>
      </c>
      <c r="C57" s="214" t="s">
        <v>1</v>
      </c>
      <c r="D57" s="214" t="s">
        <v>2</v>
      </c>
      <c r="E57" s="214" t="s">
        <v>3</v>
      </c>
      <c r="F57" s="214" t="s">
        <v>4</v>
      </c>
      <c r="G57" s="214" t="s">
        <v>60</v>
      </c>
      <c r="H57" s="214" t="s">
        <v>5</v>
      </c>
      <c r="I57" s="214"/>
      <c r="J57" s="214" t="s">
        <v>127</v>
      </c>
      <c r="K57" s="214"/>
      <c r="L57" s="214" t="s">
        <v>128</v>
      </c>
      <c r="M57" s="214"/>
      <c r="N57" s="41"/>
      <c r="O57" s="39"/>
      <c r="P57" s="39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</row>
    <row r="58" spans="1:120" s="2" customFormat="1" ht="16.5" customHeight="1" thickBot="1" x14ac:dyDescent="0.3">
      <c r="A58" s="20"/>
      <c r="B58" s="214"/>
      <c r="C58" s="214"/>
      <c r="D58" s="214"/>
      <c r="E58" s="214"/>
      <c r="F58" s="214"/>
      <c r="G58" s="214"/>
      <c r="H58" s="214"/>
      <c r="I58" s="214"/>
      <c r="J58" s="192" t="s">
        <v>202</v>
      </c>
      <c r="K58" s="214" t="s">
        <v>6</v>
      </c>
      <c r="L58" s="192" t="s">
        <v>202</v>
      </c>
      <c r="M58" s="214" t="s">
        <v>6</v>
      </c>
      <c r="N58" s="17"/>
      <c r="O58" s="6"/>
      <c r="P58" s="6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</row>
    <row r="59" spans="1:120" s="2" customFormat="1" ht="16.5" thickBot="1" x14ac:dyDescent="0.3">
      <c r="A59" s="20"/>
      <c r="B59" s="214"/>
      <c r="C59" s="214"/>
      <c r="D59" s="214"/>
      <c r="E59" s="214"/>
      <c r="F59" s="214"/>
      <c r="G59" s="214"/>
      <c r="H59" s="60" t="s">
        <v>202</v>
      </c>
      <c r="I59" s="60" t="s">
        <v>6</v>
      </c>
      <c r="J59" s="193"/>
      <c r="K59" s="214"/>
      <c r="L59" s="193"/>
      <c r="M59" s="214"/>
      <c r="N59" s="17"/>
      <c r="O59" s="6"/>
      <c r="P59" s="6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</row>
    <row r="60" spans="1:120" s="106" customFormat="1" ht="32.25" thickBot="1" x14ac:dyDescent="0.3">
      <c r="A60" s="20"/>
      <c r="B60" s="127" t="s">
        <v>115</v>
      </c>
      <c r="C60" s="101" t="s">
        <v>14</v>
      </c>
      <c r="D60" s="101" t="s">
        <v>25</v>
      </c>
      <c r="E60" s="101" t="s">
        <v>26</v>
      </c>
      <c r="F60" s="101" t="s">
        <v>72</v>
      </c>
      <c r="G60" s="102" t="s">
        <v>159</v>
      </c>
      <c r="H60" s="128"/>
      <c r="I60" s="129">
        <v>2176359314</v>
      </c>
      <c r="J60" s="128"/>
      <c r="K60" s="129">
        <v>1395556314</v>
      </c>
      <c r="L60" s="103"/>
      <c r="M60" s="129">
        <v>780800000</v>
      </c>
      <c r="N60" s="17"/>
      <c r="O60" s="6"/>
      <c r="P60" s="6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  <c r="BW60" s="107"/>
      <c r="BX60" s="107"/>
      <c r="BY60" s="107"/>
      <c r="BZ60" s="107"/>
      <c r="CA60" s="107"/>
      <c r="CB60" s="107"/>
      <c r="CC60" s="107"/>
      <c r="CD60" s="107"/>
      <c r="CE60" s="107"/>
      <c r="CF60" s="107"/>
      <c r="CG60" s="107"/>
      <c r="CH60" s="107"/>
      <c r="CI60" s="107"/>
      <c r="CJ60" s="107"/>
      <c r="CK60" s="107"/>
      <c r="CL60" s="107"/>
      <c r="CM60" s="107"/>
      <c r="CN60" s="107"/>
      <c r="CO60" s="107"/>
      <c r="CP60" s="107"/>
      <c r="CQ60" s="107"/>
      <c r="CR60" s="107"/>
      <c r="CS60" s="107"/>
      <c r="CT60" s="107"/>
      <c r="CU60" s="107"/>
      <c r="CV60" s="107"/>
      <c r="CW60" s="107"/>
      <c r="CX60" s="107"/>
      <c r="CY60" s="107"/>
      <c r="CZ60" s="107"/>
      <c r="DA60" s="107"/>
      <c r="DB60" s="107"/>
      <c r="DC60" s="107"/>
      <c r="DD60" s="107"/>
      <c r="DE60" s="107"/>
      <c r="DF60" s="107"/>
      <c r="DG60" s="107"/>
      <c r="DH60" s="107"/>
      <c r="DI60" s="107"/>
      <c r="DJ60" s="107"/>
      <c r="DK60" s="107"/>
      <c r="DL60" s="107"/>
      <c r="DM60" s="107"/>
      <c r="DN60" s="107"/>
      <c r="DO60" s="107"/>
      <c r="DP60" s="107"/>
    </row>
    <row r="61" spans="1:120" s="106" customFormat="1" ht="32.25" thickBot="1" x14ac:dyDescent="0.3">
      <c r="A61" s="20"/>
      <c r="B61" s="127" t="s">
        <v>84</v>
      </c>
      <c r="C61" s="101" t="s">
        <v>14</v>
      </c>
      <c r="D61" s="101" t="s">
        <v>85</v>
      </c>
      <c r="E61" s="101" t="s">
        <v>86</v>
      </c>
      <c r="F61" s="101" t="s">
        <v>87</v>
      </c>
      <c r="G61" s="102" t="s">
        <v>161</v>
      </c>
      <c r="H61" s="128"/>
      <c r="I61" s="129">
        <v>587271696</v>
      </c>
      <c r="J61" s="128"/>
      <c r="K61" s="129">
        <v>14979</v>
      </c>
      <c r="L61" s="103"/>
      <c r="M61" s="129">
        <v>10000</v>
      </c>
      <c r="N61" s="17"/>
      <c r="O61" s="6"/>
      <c r="P61" s="6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</row>
    <row r="62" spans="1:120" s="106" customFormat="1" ht="32.25" thickBot="1" x14ac:dyDescent="0.3">
      <c r="A62" s="20"/>
      <c r="B62" s="127" t="s">
        <v>116</v>
      </c>
      <c r="C62" s="101" t="s">
        <v>14</v>
      </c>
      <c r="D62" s="101" t="s">
        <v>27</v>
      </c>
      <c r="E62" s="101" t="s">
        <v>28</v>
      </c>
      <c r="F62" s="101" t="s">
        <v>70</v>
      </c>
      <c r="G62" s="102" t="s">
        <v>159</v>
      </c>
      <c r="H62" s="128"/>
      <c r="I62" s="129">
        <v>2465860405</v>
      </c>
      <c r="J62" s="128"/>
      <c r="K62" s="129">
        <v>225816976</v>
      </c>
      <c r="L62" s="103"/>
      <c r="M62" s="129">
        <v>252247000</v>
      </c>
      <c r="N62" s="17"/>
      <c r="O62" s="6"/>
      <c r="P62" s="6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107"/>
      <c r="BS62" s="107"/>
      <c r="BT62" s="107"/>
      <c r="BU62" s="107"/>
      <c r="BV62" s="107"/>
      <c r="BW62" s="107"/>
      <c r="BX62" s="107"/>
      <c r="BY62" s="107"/>
      <c r="BZ62" s="107"/>
      <c r="CA62" s="107"/>
      <c r="CB62" s="107"/>
      <c r="CC62" s="107"/>
      <c r="CD62" s="107"/>
      <c r="CE62" s="107"/>
      <c r="CF62" s="107"/>
      <c r="CG62" s="107"/>
      <c r="CH62" s="107"/>
      <c r="CI62" s="107"/>
      <c r="CJ62" s="107"/>
      <c r="CK62" s="107"/>
      <c r="CL62" s="107"/>
      <c r="CM62" s="107"/>
      <c r="CN62" s="107"/>
      <c r="CO62" s="107"/>
      <c r="CP62" s="107"/>
      <c r="CQ62" s="107"/>
      <c r="CR62" s="107"/>
      <c r="CS62" s="107"/>
      <c r="CT62" s="107"/>
      <c r="CU62" s="107"/>
      <c r="CV62" s="107"/>
      <c r="CW62" s="107"/>
      <c r="CX62" s="107"/>
      <c r="CY62" s="107"/>
      <c r="CZ62" s="107"/>
      <c r="DA62" s="107"/>
      <c r="DB62" s="107"/>
      <c r="DC62" s="107"/>
      <c r="DD62" s="107"/>
      <c r="DE62" s="107"/>
      <c r="DF62" s="107"/>
      <c r="DG62" s="107"/>
      <c r="DH62" s="107"/>
      <c r="DI62" s="107"/>
      <c r="DJ62" s="107"/>
      <c r="DK62" s="107"/>
      <c r="DL62" s="107"/>
      <c r="DM62" s="107"/>
      <c r="DN62" s="107"/>
      <c r="DO62" s="107"/>
      <c r="DP62" s="107"/>
    </row>
    <row r="63" spans="1:120" s="125" customFormat="1" ht="60" customHeight="1" thickBot="1" x14ac:dyDescent="0.3">
      <c r="A63" s="120"/>
      <c r="B63" s="121" t="s">
        <v>45</v>
      </c>
      <c r="C63" s="61" t="s">
        <v>14</v>
      </c>
      <c r="D63" s="61" t="s">
        <v>46</v>
      </c>
      <c r="E63" s="61" t="s">
        <v>40</v>
      </c>
      <c r="F63" s="61" t="s">
        <v>30</v>
      </c>
      <c r="G63" s="62" t="s">
        <v>100</v>
      </c>
      <c r="H63" s="65"/>
      <c r="I63" s="65">
        <v>2345027260</v>
      </c>
      <c r="J63" s="65"/>
      <c r="K63" s="65">
        <v>1599783504</v>
      </c>
      <c r="L63" s="65"/>
      <c r="M63" s="65">
        <v>592249000</v>
      </c>
      <c r="N63" s="122"/>
      <c r="O63" s="123"/>
      <c r="P63" s="123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  <c r="BG63" s="124"/>
      <c r="BH63" s="124"/>
      <c r="BI63" s="124"/>
      <c r="BJ63" s="124"/>
      <c r="BK63" s="124"/>
      <c r="BL63" s="124"/>
      <c r="BM63" s="124"/>
      <c r="BN63" s="124"/>
      <c r="BO63" s="124"/>
      <c r="BP63" s="124"/>
      <c r="BQ63" s="124"/>
      <c r="BR63" s="124"/>
      <c r="BS63" s="124"/>
      <c r="BT63" s="124"/>
      <c r="BU63" s="124"/>
      <c r="BV63" s="124"/>
      <c r="BW63" s="124"/>
      <c r="BX63" s="124"/>
      <c r="BY63" s="124"/>
      <c r="BZ63" s="124"/>
      <c r="CA63" s="124"/>
      <c r="CB63" s="124"/>
      <c r="CC63" s="124"/>
      <c r="CD63" s="124"/>
      <c r="CE63" s="124"/>
      <c r="CF63" s="124"/>
      <c r="CG63" s="124"/>
      <c r="CH63" s="124"/>
      <c r="CI63" s="124"/>
      <c r="CJ63" s="124"/>
      <c r="CK63" s="124"/>
      <c r="CL63" s="124"/>
      <c r="CM63" s="124"/>
      <c r="CN63" s="124"/>
      <c r="CO63" s="124"/>
      <c r="CP63" s="124"/>
      <c r="CQ63" s="124"/>
      <c r="CR63" s="124"/>
      <c r="CS63" s="124"/>
      <c r="CT63" s="124"/>
      <c r="CU63" s="124"/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</row>
    <row r="64" spans="1:120" s="106" customFormat="1" ht="32.25" thickBot="1" x14ac:dyDescent="0.3">
      <c r="A64" s="20"/>
      <c r="B64" s="130" t="s">
        <v>74</v>
      </c>
      <c r="C64" s="101" t="s">
        <v>14</v>
      </c>
      <c r="D64" s="101" t="s">
        <v>75</v>
      </c>
      <c r="E64" s="101" t="s">
        <v>28</v>
      </c>
      <c r="F64" s="101" t="s">
        <v>76</v>
      </c>
      <c r="G64" s="102" t="s">
        <v>160</v>
      </c>
      <c r="H64" s="128"/>
      <c r="I64" s="103">
        <v>650447894</v>
      </c>
      <c r="J64" s="128"/>
      <c r="K64" s="103">
        <v>326432890</v>
      </c>
      <c r="L64" s="103"/>
      <c r="M64" s="103">
        <v>37600000</v>
      </c>
      <c r="N64" s="17"/>
      <c r="O64" s="6"/>
      <c r="P64" s="6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  <c r="BL64" s="107"/>
      <c r="BM64" s="107"/>
      <c r="BN64" s="107"/>
      <c r="BO64" s="107"/>
      <c r="BP64" s="107"/>
      <c r="BQ64" s="107"/>
      <c r="BR64" s="107"/>
      <c r="BS64" s="107"/>
      <c r="BT64" s="107"/>
      <c r="BU64" s="107"/>
      <c r="BV64" s="107"/>
      <c r="BW64" s="107"/>
      <c r="BX64" s="107"/>
      <c r="BY64" s="107"/>
      <c r="BZ64" s="107"/>
      <c r="CA64" s="107"/>
      <c r="CB64" s="107"/>
      <c r="CC64" s="107"/>
      <c r="CD64" s="107"/>
      <c r="CE64" s="107"/>
      <c r="CF64" s="107"/>
      <c r="CG64" s="107"/>
      <c r="CH64" s="107"/>
      <c r="CI64" s="107"/>
      <c r="CJ64" s="107"/>
      <c r="CK64" s="107"/>
      <c r="CL64" s="107"/>
      <c r="CM64" s="107"/>
      <c r="CN64" s="107"/>
      <c r="CO64" s="107"/>
      <c r="CP64" s="107"/>
      <c r="CQ64" s="107"/>
      <c r="CR64" s="107"/>
      <c r="CS64" s="107"/>
      <c r="CT64" s="107"/>
      <c r="CU64" s="107"/>
      <c r="CV64" s="107"/>
      <c r="CW64" s="107"/>
      <c r="CX64" s="107"/>
      <c r="CY64" s="107"/>
      <c r="CZ64" s="107"/>
      <c r="DA64" s="107"/>
      <c r="DB64" s="107"/>
      <c r="DC64" s="107"/>
      <c r="DD64" s="107"/>
      <c r="DE64" s="107"/>
      <c r="DF64" s="107"/>
      <c r="DG64" s="107"/>
      <c r="DH64" s="107"/>
      <c r="DI64" s="107"/>
      <c r="DJ64" s="107"/>
      <c r="DK64" s="107"/>
      <c r="DL64" s="107"/>
      <c r="DM64" s="107"/>
      <c r="DN64" s="107"/>
      <c r="DO64" s="107"/>
      <c r="DP64" s="107"/>
    </row>
    <row r="65" spans="1:120" s="106" customFormat="1" ht="32.25" thickBot="1" x14ac:dyDescent="0.3">
      <c r="A65" s="20"/>
      <c r="B65" s="127" t="s">
        <v>59</v>
      </c>
      <c r="C65" s="101" t="s">
        <v>14</v>
      </c>
      <c r="D65" s="101" t="s">
        <v>205</v>
      </c>
      <c r="E65" s="101" t="s">
        <v>47</v>
      </c>
      <c r="F65" s="101" t="s">
        <v>156</v>
      </c>
      <c r="G65" s="102" t="s">
        <v>63</v>
      </c>
      <c r="H65" s="103">
        <v>53440283</v>
      </c>
      <c r="I65" s="103">
        <v>53440283</v>
      </c>
      <c r="J65" s="128"/>
      <c r="K65" s="129"/>
      <c r="L65" s="103">
        <v>16192406</v>
      </c>
      <c r="M65" s="103">
        <v>16192406</v>
      </c>
      <c r="N65" s="17"/>
      <c r="O65" s="6"/>
      <c r="P65" s="6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7"/>
      <c r="BC65" s="107"/>
      <c r="BD65" s="107"/>
      <c r="BE65" s="107"/>
      <c r="BF65" s="107"/>
      <c r="BG65" s="107"/>
      <c r="BH65" s="107"/>
      <c r="BI65" s="107"/>
      <c r="BJ65" s="107"/>
      <c r="BK65" s="107"/>
      <c r="BL65" s="107"/>
      <c r="BM65" s="107"/>
      <c r="BN65" s="107"/>
      <c r="BO65" s="107"/>
      <c r="BP65" s="107"/>
      <c r="BQ65" s="107"/>
      <c r="BR65" s="107"/>
      <c r="BS65" s="107"/>
      <c r="BT65" s="107"/>
      <c r="BU65" s="107"/>
      <c r="BV65" s="107"/>
      <c r="BW65" s="107"/>
      <c r="BX65" s="107"/>
      <c r="BY65" s="107"/>
      <c r="BZ65" s="107"/>
      <c r="CA65" s="107"/>
      <c r="CB65" s="107"/>
      <c r="CC65" s="107"/>
      <c r="CD65" s="107"/>
      <c r="CE65" s="107"/>
      <c r="CF65" s="107"/>
      <c r="CG65" s="107"/>
      <c r="CH65" s="107"/>
      <c r="CI65" s="107"/>
      <c r="CJ65" s="107"/>
      <c r="CK65" s="107"/>
      <c r="CL65" s="107"/>
      <c r="CM65" s="107"/>
      <c r="CN65" s="107"/>
      <c r="CO65" s="107"/>
      <c r="CP65" s="107"/>
      <c r="CQ65" s="107"/>
      <c r="CR65" s="107"/>
      <c r="CS65" s="107"/>
      <c r="CT65" s="107"/>
      <c r="CU65" s="107"/>
      <c r="CV65" s="107"/>
      <c r="CW65" s="107"/>
      <c r="CX65" s="107"/>
      <c r="CY65" s="107"/>
      <c r="CZ65" s="107"/>
      <c r="DA65" s="107"/>
      <c r="DB65" s="107"/>
      <c r="DC65" s="107"/>
      <c r="DD65" s="107"/>
      <c r="DE65" s="107"/>
      <c r="DF65" s="107"/>
      <c r="DG65" s="107"/>
      <c r="DH65" s="107"/>
      <c r="DI65" s="107"/>
      <c r="DJ65" s="107"/>
      <c r="DK65" s="107"/>
      <c r="DL65" s="107"/>
      <c r="DM65" s="107"/>
      <c r="DN65" s="107"/>
      <c r="DO65" s="107"/>
      <c r="DP65" s="107"/>
    </row>
    <row r="66" spans="1:120" s="1" customFormat="1" ht="42.75" customHeight="1" thickBot="1" x14ac:dyDescent="0.3">
      <c r="A66" s="21"/>
      <c r="B66" s="113" t="s">
        <v>152</v>
      </c>
      <c r="C66" s="114" t="s">
        <v>14</v>
      </c>
      <c r="D66" s="114" t="s">
        <v>153</v>
      </c>
      <c r="E66" s="126" t="s">
        <v>196</v>
      </c>
      <c r="F66" s="77" t="s">
        <v>154</v>
      </c>
      <c r="G66" s="116" t="s">
        <v>155</v>
      </c>
      <c r="H66" s="117"/>
      <c r="I66" s="117">
        <v>1446357694</v>
      </c>
      <c r="J66" s="118"/>
      <c r="K66" s="119"/>
      <c r="L66" s="117"/>
      <c r="M66" s="117">
        <v>200000000</v>
      </c>
      <c r="N66" s="16"/>
      <c r="O66" s="8"/>
      <c r="P66" s="8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</row>
    <row r="67" spans="1:120" s="1" customFormat="1" ht="48" thickBot="1" x14ac:dyDescent="0.3">
      <c r="A67" s="21"/>
      <c r="B67" s="113" t="s">
        <v>121</v>
      </c>
      <c r="C67" s="114" t="s">
        <v>125</v>
      </c>
      <c r="D67" s="114" t="s">
        <v>124</v>
      </c>
      <c r="E67" s="115" t="s">
        <v>122</v>
      </c>
      <c r="F67" s="77" t="s">
        <v>123</v>
      </c>
      <c r="G67" s="116" t="s">
        <v>126</v>
      </c>
      <c r="H67" s="117"/>
      <c r="I67" s="117">
        <v>4500000</v>
      </c>
      <c r="J67" s="118"/>
      <c r="K67" s="119"/>
      <c r="L67" s="117"/>
      <c r="M67" s="117">
        <v>4500000</v>
      </c>
      <c r="N67" s="16"/>
      <c r="O67" s="8"/>
      <c r="P67" s="8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</row>
    <row r="68" spans="1:120" s="100" customFormat="1" ht="16.5" thickBot="1" x14ac:dyDescent="0.3">
      <c r="A68" s="91"/>
      <c r="B68" s="90"/>
      <c r="C68" s="92"/>
      <c r="D68" s="92"/>
      <c r="E68" s="92"/>
      <c r="F68" s="93"/>
      <c r="G68" s="94"/>
      <c r="H68" s="95"/>
      <c r="J68" s="96"/>
      <c r="L68" s="95"/>
      <c r="M68" s="141"/>
      <c r="N68" s="97"/>
      <c r="O68" s="98"/>
      <c r="P68" s="98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99"/>
      <c r="BS68" s="99"/>
      <c r="BT68" s="99"/>
      <c r="BU68" s="99"/>
      <c r="BV68" s="99"/>
      <c r="BW68" s="99"/>
      <c r="BX68" s="99"/>
      <c r="BY68" s="99"/>
      <c r="BZ68" s="99"/>
      <c r="CA68" s="99"/>
      <c r="CB68" s="99"/>
      <c r="CC68" s="99"/>
      <c r="CD68" s="99"/>
      <c r="CE68" s="99"/>
      <c r="CF68" s="99"/>
      <c r="CG68" s="99"/>
      <c r="CH68" s="99"/>
      <c r="CI68" s="99"/>
      <c r="CJ68" s="99"/>
      <c r="CK68" s="99"/>
      <c r="CL68" s="99"/>
      <c r="CM68" s="99"/>
      <c r="CN68" s="99"/>
      <c r="CO68" s="99"/>
      <c r="CP68" s="99"/>
      <c r="CQ68" s="99"/>
      <c r="CR68" s="99"/>
      <c r="CS68" s="99"/>
      <c r="CT68" s="99"/>
      <c r="CU68" s="99"/>
      <c r="CV68" s="99"/>
      <c r="CW68" s="99"/>
      <c r="CX68" s="99"/>
      <c r="CY68" s="99"/>
      <c r="CZ68" s="99"/>
      <c r="DA68" s="99"/>
      <c r="DB68" s="99"/>
      <c r="DC68" s="99"/>
      <c r="DD68" s="99"/>
      <c r="DE68" s="99"/>
      <c r="DF68" s="99"/>
      <c r="DG68" s="99"/>
      <c r="DH68" s="99"/>
      <c r="DI68" s="99"/>
      <c r="DJ68" s="99"/>
      <c r="DK68" s="99"/>
      <c r="DL68" s="99"/>
      <c r="DM68" s="99"/>
      <c r="DN68" s="99"/>
      <c r="DO68" s="99"/>
      <c r="DP68" s="99"/>
    </row>
    <row r="69" spans="1:120" s="3" customFormat="1" ht="29.25" customHeight="1" thickBot="1" x14ac:dyDescent="0.3">
      <c r="A69" s="20"/>
      <c r="B69" s="86"/>
      <c r="C69" s="86"/>
      <c r="D69" s="87"/>
      <c r="E69" s="86"/>
      <c r="F69" s="142" t="s">
        <v>29</v>
      </c>
      <c r="G69" s="142"/>
      <c r="H69" s="146">
        <f>SUM(H65:H68)</f>
        <v>53440283</v>
      </c>
      <c r="I69" s="146">
        <f>SUM(I60:I68)</f>
        <v>9729264546</v>
      </c>
      <c r="J69" s="146">
        <f>SUM(J60:J65)</f>
        <v>0</v>
      </c>
      <c r="K69" s="146">
        <f>SUM(K60:K68)</f>
        <v>3547604663</v>
      </c>
      <c r="L69" s="146">
        <f>SUM(L60:L65)</f>
        <v>16192406</v>
      </c>
      <c r="M69" s="146">
        <f>SUM(M60:M68)</f>
        <v>1883598406</v>
      </c>
      <c r="N69" s="17"/>
      <c r="O69" s="6"/>
      <c r="P69" s="6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</row>
    <row r="70" spans="1:120" x14ac:dyDescent="0.25">
      <c r="A70" s="6"/>
      <c r="B70" s="10"/>
      <c r="C70" s="10"/>
      <c r="D70" s="11"/>
      <c r="E70" s="10"/>
      <c r="F70" s="18"/>
      <c r="G70" s="19"/>
      <c r="H70" s="19"/>
      <c r="I70" s="19"/>
      <c r="J70" s="19"/>
      <c r="K70" s="19"/>
      <c r="L70" s="19"/>
      <c r="M70" s="19"/>
      <c r="N70" s="10"/>
    </row>
    <row r="71" spans="1:120" x14ac:dyDescent="0.25">
      <c r="A71" s="6"/>
      <c r="B71" s="12"/>
      <c r="K71" s="55"/>
      <c r="M71" s="12"/>
      <c r="N71" s="12"/>
    </row>
    <row r="72" spans="1:120" x14ac:dyDescent="0.25">
      <c r="A72" s="6"/>
      <c r="B72" s="13"/>
      <c r="C72" s="13"/>
      <c r="D72" s="14"/>
      <c r="E72" s="13"/>
      <c r="F72" s="14"/>
      <c r="G72" s="13"/>
      <c r="H72" s="13"/>
      <c r="I72" s="13"/>
      <c r="J72" s="13"/>
      <c r="K72" s="13"/>
      <c r="L72" s="13"/>
      <c r="M72" s="13"/>
      <c r="N72" s="13"/>
      <c r="O72" s="13"/>
    </row>
    <row r="73" spans="1:120" x14ac:dyDescent="0.25">
      <c r="A73" s="6"/>
      <c r="B73" s="13"/>
      <c r="C73" s="13"/>
      <c r="D73" s="14"/>
      <c r="E73" s="13"/>
      <c r="F73" s="14"/>
      <c r="G73" s="13"/>
      <c r="H73" s="13"/>
      <c r="I73" s="13"/>
      <c r="J73" s="13"/>
      <c r="K73" s="13"/>
      <c r="L73" s="13"/>
      <c r="M73" s="13"/>
      <c r="N73" s="13"/>
      <c r="O73" s="13"/>
    </row>
    <row r="74" spans="1:120" x14ac:dyDescent="0.25">
      <c r="A74" s="6"/>
      <c r="B74" s="13"/>
      <c r="C74" s="13"/>
      <c r="D74" s="14"/>
      <c r="E74" s="13"/>
      <c r="F74" s="14"/>
      <c r="G74" s="13"/>
      <c r="H74" s="13"/>
      <c r="I74" s="13"/>
      <c r="J74" s="13"/>
      <c r="K74" s="13"/>
      <c r="L74" s="13"/>
      <c r="M74" s="13"/>
      <c r="N74" s="13"/>
      <c r="O74" s="13"/>
    </row>
    <row r="75" spans="1:120" x14ac:dyDescent="0.25">
      <c r="A75" s="6"/>
      <c r="B75" s="13"/>
      <c r="C75" s="13"/>
      <c r="D75" s="14"/>
      <c r="E75" s="13"/>
      <c r="F75" s="14"/>
      <c r="G75" s="13"/>
      <c r="H75" s="13"/>
      <c r="I75" s="13"/>
      <c r="J75" s="13"/>
      <c r="K75" s="13"/>
      <c r="L75" s="13"/>
      <c r="M75" s="13"/>
      <c r="N75" s="13"/>
      <c r="O75" s="13"/>
    </row>
    <row r="76" spans="1:120" x14ac:dyDescent="0.25">
      <c r="A76" s="6"/>
      <c r="B76" s="12"/>
      <c r="M76" s="12"/>
      <c r="N76" s="12"/>
    </row>
    <row r="77" spans="1:120" x14ac:dyDescent="0.25">
      <c r="A77" s="6"/>
      <c r="B77" s="12"/>
      <c r="M77" s="12"/>
      <c r="N77" s="12"/>
    </row>
    <row r="78" spans="1:120" x14ac:dyDescent="0.25">
      <c r="A78" s="6"/>
      <c r="B78" s="12"/>
      <c r="M78" s="12"/>
      <c r="N78" s="12"/>
    </row>
    <row r="79" spans="1:120" x14ac:dyDescent="0.25">
      <c r="A79" s="6"/>
      <c r="B79" s="12"/>
      <c r="I79" s="55"/>
      <c r="K79" s="55"/>
      <c r="M79" s="55"/>
      <c r="N79" s="12"/>
    </row>
    <row r="80" spans="1:120" x14ac:dyDescent="0.25">
      <c r="A80" s="6"/>
      <c r="B80" s="12"/>
      <c r="M80" s="12"/>
      <c r="N80" s="12"/>
    </row>
    <row r="81" spans="1:120" x14ac:dyDescent="0.25">
      <c r="A81" s="6"/>
      <c r="B81" s="12"/>
      <c r="M81" s="12"/>
      <c r="N81" s="12"/>
    </row>
    <row r="82" spans="1:120" x14ac:dyDescent="0.25">
      <c r="A82" s="6"/>
      <c r="B82" s="12"/>
      <c r="M82" s="12"/>
      <c r="N82" s="12"/>
    </row>
    <row r="83" spans="1:120" x14ac:dyDescent="0.25">
      <c r="A83" s="6"/>
      <c r="B83" s="12"/>
      <c r="M83" s="12"/>
      <c r="N83" s="12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</row>
    <row r="84" spans="1:120" x14ac:dyDescent="0.25">
      <c r="A84" s="6"/>
      <c r="B84" s="12"/>
      <c r="M84" s="12"/>
      <c r="N84" s="12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</row>
    <row r="85" spans="1:120" x14ac:dyDescent="0.25">
      <c r="A85" s="6"/>
      <c r="B85" s="12"/>
      <c r="M85" s="12"/>
      <c r="N85" s="12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</row>
    <row r="86" spans="1:120" x14ac:dyDescent="0.25">
      <c r="A86" s="6"/>
      <c r="B86" s="12"/>
      <c r="M86" s="12"/>
      <c r="N86" s="12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</row>
    <row r="87" spans="1:120" x14ac:dyDescent="0.25">
      <c r="A87" s="6"/>
      <c r="B87" s="12"/>
      <c r="M87" s="12"/>
      <c r="N87" s="12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</row>
    <row r="88" spans="1:120" x14ac:dyDescent="0.25">
      <c r="A88" s="6"/>
      <c r="B88" s="12"/>
      <c r="M88" s="12"/>
      <c r="N88" s="12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</row>
    <row r="89" spans="1:120" x14ac:dyDescent="0.25">
      <c r="A89" s="6"/>
      <c r="B89" s="12"/>
      <c r="M89" s="12"/>
      <c r="N89" s="12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</row>
    <row r="90" spans="1:120" x14ac:dyDescent="0.25">
      <c r="A90" s="6"/>
      <c r="B90" s="12"/>
      <c r="M90" s="12"/>
      <c r="N90" s="12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</row>
    <row r="91" spans="1:120" x14ac:dyDescent="0.25">
      <c r="A91" s="6"/>
      <c r="B91" s="12"/>
      <c r="M91" s="12"/>
      <c r="N91" s="12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</row>
    <row r="92" spans="1:120" x14ac:dyDescent="0.25">
      <c r="A92" s="6"/>
      <c r="B92" s="12"/>
      <c r="M92" s="12"/>
      <c r="N92" s="1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</row>
    <row r="93" spans="1:120" x14ac:dyDescent="0.25">
      <c r="A93" s="6"/>
      <c r="B93" s="12"/>
      <c r="M93" s="12"/>
      <c r="N93" s="12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</row>
    <row r="94" spans="1:120" x14ac:dyDescent="0.25">
      <c r="A94" s="6"/>
      <c r="B94" s="12"/>
      <c r="M94" s="12"/>
      <c r="N94" s="12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</row>
    <row r="95" spans="1:120" x14ac:dyDescent="0.25">
      <c r="A95" s="6"/>
      <c r="B95" s="12"/>
      <c r="M95" s="12"/>
      <c r="N95" s="12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</row>
    <row r="96" spans="1:120" x14ac:dyDescent="0.25">
      <c r="A96" s="6"/>
      <c r="B96" s="12"/>
      <c r="M96" s="12"/>
      <c r="N96" s="12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</row>
    <row r="97" spans="1:120" x14ac:dyDescent="0.25">
      <c r="A97" s="6"/>
      <c r="B97" s="12"/>
      <c r="M97" s="12"/>
      <c r="N97" s="12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</row>
    <row r="98" spans="1:120" x14ac:dyDescent="0.25">
      <c r="A98" s="6"/>
      <c r="B98" s="12"/>
      <c r="M98" s="12"/>
      <c r="N98" s="12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</row>
    <row r="99" spans="1:120" x14ac:dyDescent="0.25">
      <c r="A99" s="6"/>
      <c r="B99" s="12"/>
      <c r="M99" s="12"/>
      <c r="N99" s="12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</row>
    <row r="100" spans="1:120" x14ac:dyDescent="0.25">
      <c r="A100" s="6"/>
      <c r="B100" s="12"/>
      <c r="M100" s="12"/>
      <c r="N100" s="12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</row>
    <row r="101" spans="1:120" x14ac:dyDescent="0.25">
      <c r="A101" s="6"/>
      <c r="B101" s="12"/>
      <c r="M101" s="12"/>
      <c r="N101" s="12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</row>
    <row r="102" spans="1:120" x14ac:dyDescent="0.25">
      <c r="A102" s="6"/>
      <c r="B102" s="12"/>
      <c r="M102" s="12"/>
      <c r="N102" s="1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</row>
    <row r="103" spans="1:120" x14ac:dyDescent="0.25">
      <c r="A103" s="6"/>
      <c r="B103" s="12"/>
      <c r="M103" s="12"/>
      <c r="N103" s="12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</row>
    <row r="104" spans="1:120" x14ac:dyDescent="0.25">
      <c r="A104" s="6"/>
      <c r="B104" s="12"/>
      <c r="M104" s="12"/>
      <c r="N104" s="12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</row>
    <row r="105" spans="1:120" x14ac:dyDescent="0.25">
      <c r="A105" s="6"/>
      <c r="B105" s="12"/>
      <c r="M105" s="12"/>
      <c r="N105" s="12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</row>
    <row r="106" spans="1:120" x14ac:dyDescent="0.25">
      <c r="A106" s="6"/>
      <c r="B106" s="12"/>
      <c r="M106" s="12"/>
      <c r="N106" s="12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</row>
    <row r="107" spans="1:120" x14ac:dyDescent="0.25">
      <c r="A107" s="6"/>
      <c r="B107" s="12"/>
      <c r="M107" s="12"/>
      <c r="N107" s="12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</row>
    <row r="108" spans="1:120" x14ac:dyDescent="0.25">
      <c r="A108" s="6"/>
      <c r="B108" s="12"/>
      <c r="M108" s="12"/>
      <c r="N108" s="12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</row>
    <row r="109" spans="1:120" x14ac:dyDescent="0.25">
      <c r="A109" s="6"/>
      <c r="B109" s="12"/>
      <c r="M109" s="12"/>
      <c r="N109" s="12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</row>
    <row r="110" spans="1:120" x14ac:dyDescent="0.25">
      <c r="A110" s="6"/>
      <c r="B110" s="12"/>
      <c r="M110" s="12"/>
      <c r="N110" s="12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</row>
    <row r="111" spans="1:120" x14ac:dyDescent="0.25">
      <c r="A111" s="6"/>
      <c r="B111" s="12"/>
      <c r="M111" s="12"/>
      <c r="N111" s="12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</row>
    <row r="112" spans="1:120" x14ac:dyDescent="0.25">
      <c r="A112" s="6"/>
      <c r="B112" s="12"/>
      <c r="M112" s="12"/>
      <c r="N112" s="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</row>
    <row r="113" spans="1:120" x14ac:dyDescent="0.25">
      <c r="A113" s="6"/>
      <c r="B113" s="12"/>
      <c r="M113" s="12"/>
      <c r="N113" s="12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</row>
    <row r="114" spans="1:120" x14ac:dyDescent="0.25">
      <c r="A114" s="6"/>
      <c r="B114" s="12"/>
      <c r="M114" s="12"/>
      <c r="N114" s="12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</row>
    <row r="115" spans="1:120" x14ac:dyDescent="0.25">
      <c r="A115" s="6"/>
      <c r="B115" s="12"/>
      <c r="M115" s="12"/>
      <c r="N115" s="12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</row>
    <row r="116" spans="1:120" x14ac:dyDescent="0.25">
      <c r="A116" s="6"/>
      <c r="B116" s="12"/>
      <c r="M116" s="12"/>
      <c r="N116" s="12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</row>
    <row r="117" spans="1:120" x14ac:dyDescent="0.25">
      <c r="A117" s="6"/>
      <c r="B117" s="12"/>
      <c r="M117" s="12"/>
      <c r="N117" s="12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</row>
    <row r="118" spans="1:120" x14ac:dyDescent="0.25">
      <c r="A118" s="6"/>
      <c r="B118" s="12"/>
      <c r="M118" s="12"/>
      <c r="N118" s="12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</row>
    <row r="119" spans="1:120" x14ac:dyDescent="0.25">
      <c r="A119" s="6"/>
      <c r="B119" s="12"/>
      <c r="M119" s="12"/>
      <c r="N119" s="12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</row>
    <row r="120" spans="1:120" x14ac:dyDescent="0.25">
      <c r="A120" s="6"/>
      <c r="B120" s="12"/>
      <c r="M120" s="12"/>
      <c r="N120" s="12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</row>
    <row r="121" spans="1:120" x14ac:dyDescent="0.25">
      <c r="A121" s="6"/>
      <c r="B121" s="12"/>
      <c r="M121" s="12"/>
      <c r="N121" s="12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</row>
    <row r="122" spans="1:120" x14ac:dyDescent="0.25">
      <c r="A122" s="6"/>
      <c r="B122" s="12"/>
      <c r="M122" s="12"/>
      <c r="N122" s="1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</row>
    <row r="123" spans="1:120" x14ac:dyDescent="0.25">
      <c r="A123" s="6"/>
      <c r="B123" s="12"/>
      <c r="M123" s="12"/>
      <c r="N123" s="12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</row>
    <row r="124" spans="1:120" x14ac:dyDescent="0.25">
      <c r="A124" s="6"/>
      <c r="B124" s="12"/>
      <c r="M124" s="12"/>
      <c r="N124" s="12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</row>
    <row r="125" spans="1:120" x14ac:dyDescent="0.25">
      <c r="A125" s="6"/>
      <c r="B125" s="12"/>
      <c r="M125" s="12"/>
      <c r="N125" s="12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</row>
    <row r="126" spans="1:120" x14ac:dyDescent="0.25">
      <c r="A126" s="6"/>
      <c r="B126" s="12"/>
      <c r="M126" s="12"/>
      <c r="N126" s="12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</row>
    <row r="127" spans="1:120" x14ac:dyDescent="0.25">
      <c r="A127" s="6"/>
      <c r="B127" s="12"/>
      <c r="M127" s="12"/>
      <c r="N127" s="12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</row>
    <row r="128" spans="1:120" x14ac:dyDescent="0.25">
      <c r="A128" s="6"/>
      <c r="B128" s="12"/>
      <c r="M128" s="12"/>
      <c r="N128" s="12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</row>
    <row r="129" spans="1:120" x14ac:dyDescent="0.25">
      <c r="A129" s="6"/>
      <c r="B129" s="12"/>
      <c r="M129" s="12"/>
      <c r="N129" s="12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</row>
  </sheetData>
  <autoFilter ref="C1:C78" xr:uid="{00000000-0009-0000-0000-000000000000}"/>
  <mergeCells count="28">
    <mergeCell ref="B2:M3"/>
    <mergeCell ref="K58:K59"/>
    <mergeCell ref="M58:M59"/>
    <mergeCell ref="B56:M56"/>
    <mergeCell ref="L57:M57"/>
    <mergeCell ref="J57:K57"/>
    <mergeCell ref="H57:I58"/>
    <mergeCell ref="G57:G59"/>
    <mergeCell ref="F57:F59"/>
    <mergeCell ref="E57:E59"/>
    <mergeCell ref="D57:D59"/>
    <mergeCell ref="G4:G6"/>
    <mergeCell ref="F4:F6"/>
    <mergeCell ref="E4:E6"/>
    <mergeCell ref="C57:C59"/>
    <mergeCell ref="B57:B59"/>
    <mergeCell ref="J58:J59"/>
    <mergeCell ref="L58:L59"/>
    <mergeCell ref="B4:B6"/>
    <mergeCell ref="M5:M6"/>
    <mergeCell ref="K5:K6"/>
    <mergeCell ref="D4:D6"/>
    <mergeCell ref="C4:C6"/>
    <mergeCell ref="J4:K4"/>
    <mergeCell ref="L4:M4"/>
    <mergeCell ref="H4:I5"/>
    <mergeCell ref="J5:J6"/>
    <mergeCell ref="L5:L6"/>
  </mergeCells>
  <pageMargins left="0.7" right="0.7" top="0.75" bottom="0.75" header="0.3" footer="0.3"/>
  <pageSetup paperSize="9" scale="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144"/>
  <sheetViews>
    <sheetView workbookViewId="0">
      <selection activeCell="E3" sqref="E3:I21"/>
    </sheetView>
  </sheetViews>
  <sheetFormatPr defaultRowHeight="15" x14ac:dyDescent="0.25"/>
  <cols>
    <col min="1" max="1" width="9.140625" style="47"/>
    <col min="2" max="2" width="9.140625" style="9"/>
    <col min="3" max="3" width="9.140625" style="48"/>
    <col min="5" max="5" width="39.85546875" customWidth="1"/>
    <col min="6" max="6" width="12.85546875" customWidth="1"/>
    <col min="7" max="7" width="25" customWidth="1"/>
    <col min="8" max="8" width="27.5703125" customWidth="1"/>
    <col min="9" max="9" width="29.42578125" customWidth="1"/>
    <col min="14" max="14" width="16.42578125" customWidth="1"/>
    <col min="15" max="15" width="12.42578125" customWidth="1"/>
  </cols>
  <sheetData>
    <row r="1" spans="1:55" x14ac:dyDescent="0.25">
      <c r="A1" s="46"/>
      <c r="B1" s="54"/>
      <c r="C1" s="54"/>
      <c r="D1" s="45"/>
      <c r="E1" s="46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45"/>
    </row>
    <row r="2" spans="1:55" ht="15.75" thickBot="1" x14ac:dyDescent="0.3">
      <c r="C2" s="9"/>
      <c r="D2" s="48"/>
      <c r="E2" s="44"/>
      <c r="F2" s="53"/>
      <c r="G2" s="53"/>
      <c r="H2" s="53"/>
      <c r="I2" s="43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48"/>
    </row>
    <row r="3" spans="1:55" ht="45" customHeight="1" thickBot="1" x14ac:dyDescent="0.3">
      <c r="C3" s="9"/>
      <c r="D3" s="48"/>
      <c r="E3" s="218" t="s">
        <v>200</v>
      </c>
      <c r="F3" s="218"/>
      <c r="G3" s="218"/>
      <c r="H3" s="218"/>
      <c r="I3" s="218"/>
      <c r="J3" s="5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48"/>
    </row>
    <row r="4" spans="1:55" ht="15.75" thickBot="1" x14ac:dyDescent="0.3">
      <c r="C4" s="9"/>
      <c r="D4" s="48"/>
      <c r="E4" s="218"/>
      <c r="F4" s="218"/>
      <c r="G4" s="218"/>
      <c r="H4" s="218"/>
      <c r="I4" s="218"/>
      <c r="J4" s="5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48"/>
    </row>
    <row r="5" spans="1:55" ht="32.25" thickBot="1" x14ac:dyDescent="0.3">
      <c r="C5" s="9"/>
      <c r="D5" s="48"/>
      <c r="E5" s="70" t="s">
        <v>1</v>
      </c>
      <c r="F5" s="70" t="s">
        <v>31</v>
      </c>
      <c r="G5" s="70" t="s">
        <v>5</v>
      </c>
      <c r="H5" s="70" t="s">
        <v>130</v>
      </c>
      <c r="I5" s="70" t="s">
        <v>201</v>
      </c>
      <c r="J5" s="5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48"/>
    </row>
    <row r="6" spans="1:55" ht="19.5" thickBot="1" x14ac:dyDescent="0.3">
      <c r="C6" s="9"/>
      <c r="D6" s="48"/>
      <c r="E6" s="71" t="s">
        <v>8</v>
      </c>
      <c r="F6" s="138">
        <v>4</v>
      </c>
      <c r="G6" s="182">
        <f>SUM(İCMAAL!I7,İCMAAL!I8,İCMAAL!I9,İCMAAL!I10)</f>
        <v>5725880407</v>
      </c>
      <c r="H6" s="147">
        <f>SUM(İCMAAL!K7:K10)</f>
        <v>4164383475</v>
      </c>
      <c r="I6" s="181">
        <f>SUM(İCMAAL!M7,İCMAAL!M8,İCMAAL!M9,İCMAAL!M10)</f>
        <v>669000000</v>
      </c>
      <c r="J6" s="56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48"/>
    </row>
    <row r="7" spans="1:55" ht="19.5" thickBot="1" x14ac:dyDescent="0.3">
      <c r="C7" s="9"/>
      <c r="D7" s="48"/>
      <c r="E7" s="71" t="s">
        <v>14</v>
      </c>
      <c r="F7" s="138">
        <v>13</v>
      </c>
      <c r="G7" s="181">
        <f>SUM(İCMAAL!I11,İCMAAL!I12,İCMAAL!I13,İCMAAL!I14,İCMAAL!I15,İCMAAL!I16,İCMAAL!I60,İCMAAL!I61,İCMAAL!I62,İCMAAL!I63,İCMAAL!I64,İCMAAL!I65,İCMAAL!I66)</f>
        <v>19197574140</v>
      </c>
      <c r="H7" s="183">
        <f>SUM(İCMAAL!K64,İCMAAL!K63,İCMAAL!K62,İCMAAL!K61,İCMAAL!K60,İCMAAL!K16,İCMAAL!K15,İCMAAL!K14,İCMAAL!K13,İCMAAL!K12,İCMAAL!K11)</f>
        <v>9213440278</v>
      </c>
      <c r="I7" s="181">
        <f>SUM(İCMAAL!M11,İCMAAL!M12,İCMAAL!M13,İCMAAL!M14,İCMAAL!M15,İCMAAL!M16,İCMAAL!M60,İCMAAL!M61,İCMAAL!M62,İCMAAL!M63,İCMAAL!M64,İCMAAL!M65,İCMAAL!M66)</f>
        <v>2552341406</v>
      </c>
      <c r="J7" s="56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48"/>
    </row>
    <row r="8" spans="1:55" s="3" customFormat="1" ht="19.5" thickBot="1" x14ac:dyDescent="0.3">
      <c r="A8" s="57"/>
      <c r="B8" s="4"/>
      <c r="C8" s="4"/>
      <c r="D8" s="58"/>
      <c r="E8" s="71" t="s">
        <v>37</v>
      </c>
      <c r="F8" s="138">
        <v>8</v>
      </c>
      <c r="G8" s="184">
        <f>SUM(İCMAAL!I42,İCMAAL!I43,İCMAAL!I44,İCMAAL!I45,İCMAAL!I46,İCMAAL!I47,İCMAAL!I48,İCMAAL!I49)</f>
        <v>1081865000</v>
      </c>
      <c r="H8" s="185">
        <f>SUM(İCMAAL!K45,İCMAAL!K44)</f>
        <v>96256000</v>
      </c>
      <c r="I8" s="181">
        <f>SUM(İCMAAL!M42,İCMAAL!M43,İCMAAL!M44,İCMAAL!M45,İCMAAL!M46,İCMAAL!M47,İCMAAL!M48,İCMAAL!M49)</f>
        <v>275001000</v>
      </c>
      <c r="J8" s="5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58"/>
    </row>
    <row r="9" spans="1:55" s="3" customFormat="1" ht="19.5" thickBot="1" x14ac:dyDescent="0.3">
      <c r="A9" s="57"/>
      <c r="B9" s="4"/>
      <c r="C9" s="4"/>
      <c r="D9" s="58"/>
      <c r="E9" s="71" t="s">
        <v>36</v>
      </c>
      <c r="F9" s="138">
        <v>8</v>
      </c>
      <c r="G9" s="181">
        <f>SUM(İCMAAL!I22,İCMAAL!I23,İCMAAL!I24,İCMAAL!I25,İCMAAL!I26,İCMAAL!I27,İCMAAL!I28,İCMAAL!I29)</f>
        <v>635000000</v>
      </c>
      <c r="H9" s="148">
        <v>0</v>
      </c>
      <c r="I9" s="186">
        <f>SUM(İCMAAL!M22,İCMAAL!M23,İCMAAL!M24,İCMAAL!M25,İCMAAL!M26,İCMAAL!M27,İCMAAL!M28,İCMAAL!M29)</f>
        <v>242000000</v>
      </c>
      <c r="J9" s="59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58"/>
    </row>
    <row r="10" spans="1:55" s="3" customFormat="1" ht="19.5" thickBot="1" x14ac:dyDescent="0.3">
      <c r="A10" s="57"/>
      <c r="B10" s="4"/>
      <c r="C10" s="4"/>
      <c r="D10" s="58"/>
      <c r="E10" s="73" t="s">
        <v>21</v>
      </c>
      <c r="F10" s="138">
        <v>5</v>
      </c>
      <c r="G10" s="187">
        <f>SUM(İCMAAL!I30,İCMAAL!I31,İCMAAL!I32,İCMAAL!I33,İCMAAL!I50)</f>
        <v>12225428341</v>
      </c>
      <c r="H10" s="185">
        <f>SUM(İCMAAL!K33,İCMAAL!K32,İCMAAL!K31,İCMAAL!K30)</f>
        <v>1779588341</v>
      </c>
      <c r="I10" s="181">
        <f>SUM(İCMAAL!M30,İCMAAL!M31,İCMAAL!M32,İCMAAL!M33,İCMAAL!M50)</f>
        <v>2167615000</v>
      </c>
      <c r="J10" s="5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58"/>
    </row>
    <row r="11" spans="1:55" s="3" customFormat="1" ht="18" customHeight="1" thickBot="1" x14ac:dyDescent="0.3">
      <c r="A11" s="57"/>
      <c r="B11" s="4"/>
      <c r="C11" s="4"/>
      <c r="D11" s="58"/>
      <c r="E11" s="74" t="s">
        <v>139</v>
      </c>
      <c r="F11" s="139">
        <v>8</v>
      </c>
      <c r="G11" s="181">
        <f>SUM(İCMAAL!I34,İCMAAL!I35,İCMAAL!I36,İCMAAL!I37,İCMAAL!I38,İCMAAL!I39,İCMAAL!I40,İCMAAL!I41)</f>
        <v>5439528688</v>
      </c>
      <c r="H11" s="147">
        <v>23300000</v>
      </c>
      <c r="I11" s="181">
        <f>SUM(İCMAAL!M34,İCMAAL!M35,İCMAAL!M36,İCMAAL!M37,İCMAAL!M38,İCMAAL!M39,İCMAAL!M40,İCMAAL!M41)</f>
        <v>716728000</v>
      </c>
      <c r="J11" s="59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58"/>
    </row>
    <row r="12" spans="1:55" s="3" customFormat="1" ht="19.5" thickBot="1" x14ac:dyDescent="0.3">
      <c r="A12" s="57"/>
      <c r="B12" s="4"/>
      <c r="C12" s="4"/>
      <c r="D12" s="58"/>
      <c r="E12" s="74" t="s">
        <v>125</v>
      </c>
      <c r="F12" s="139">
        <v>1</v>
      </c>
      <c r="G12" s="137">
        <v>4500000</v>
      </c>
      <c r="H12" s="188">
        <v>0</v>
      </c>
      <c r="I12" s="137">
        <v>4500000</v>
      </c>
      <c r="J12" s="59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58"/>
    </row>
    <row r="13" spans="1:55" s="3" customFormat="1" ht="19.5" thickBot="1" x14ac:dyDescent="0.3">
      <c r="A13" s="57"/>
      <c r="B13" s="4"/>
      <c r="C13" s="4"/>
      <c r="D13" s="58"/>
      <c r="E13" s="74" t="s">
        <v>32</v>
      </c>
      <c r="F13" s="139">
        <v>7</v>
      </c>
      <c r="G13" s="178">
        <f>SUM(İCMAAL!I52,İCMAAL!I51,İCMAAL!I21,İCMAAL!I20,İCMAAL!I19,İCMAAL!I18,İCMAAL!I17)</f>
        <v>4499854000</v>
      </c>
      <c r="H13" s="179">
        <f>SUM(İCMAAL!K19,İCMAAL!K18,İCMAAL!K17)</f>
        <v>3543958711</v>
      </c>
      <c r="I13" s="180">
        <f>SUM(İCMAAL!M52,İCMAAL!M51,İCMAAL!M21,İCMAAL!M20,İCMAAL!M17)</f>
        <v>324068000</v>
      </c>
      <c r="J13" s="59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58"/>
    </row>
    <row r="14" spans="1:55" ht="21.75" thickBot="1" x14ac:dyDescent="0.3">
      <c r="C14" s="53"/>
      <c r="D14" s="43"/>
      <c r="E14" s="170" t="s">
        <v>38</v>
      </c>
      <c r="F14" s="171">
        <f>SUM(F6:F13)</f>
        <v>54</v>
      </c>
      <c r="G14" s="172">
        <f>SUM(G6:G13)</f>
        <v>48809630576</v>
      </c>
      <c r="H14" s="172">
        <f>SUM(H6:H13)</f>
        <v>18820926805</v>
      </c>
      <c r="I14" s="169">
        <f>SUM(I6:I13)</f>
        <v>6951253406</v>
      </c>
      <c r="J14" s="56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48"/>
    </row>
    <row r="15" spans="1:55" ht="15.75" x14ac:dyDescent="0.25">
      <c r="C15" s="9"/>
      <c r="D15" s="9"/>
      <c r="E15" s="173"/>
      <c r="F15" s="4"/>
      <c r="G15" s="4"/>
      <c r="H15" s="4"/>
      <c r="I15" s="177"/>
      <c r="J15" s="175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48"/>
    </row>
    <row r="16" spans="1:55" ht="15.75" thickBot="1" x14ac:dyDescent="0.3">
      <c r="C16" s="9"/>
      <c r="D16" s="9"/>
      <c r="E16" s="34"/>
      <c r="F16" s="34"/>
      <c r="G16" s="34"/>
      <c r="H16" s="34"/>
      <c r="I16" s="176"/>
      <c r="J16" s="175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48"/>
    </row>
    <row r="17" spans="3:55" ht="38.25" customHeight="1" thickBot="1" x14ac:dyDescent="0.3">
      <c r="C17" s="54"/>
      <c r="D17" s="45"/>
      <c r="E17" s="219" t="s">
        <v>120</v>
      </c>
      <c r="F17" s="219"/>
      <c r="G17" s="219"/>
      <c r="H17" s="219"/>
      <c r="I17" s="219"/>
      <c r="J17" s="56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48"/>
    </row>
    <row r="18" spans="3:55" ht="4.5" customHeight="1" thickBot="1" x14ac:dyDescent="0.3">
      <c r="C18" s="9"/>
      <c r="D18" s="48"/>
      <c r="E18" s="219"/>
      <c r="F18" s="219"/>
      <c r="G18" s="219"/>
      <c r="H18" s="219"/>
      <c r="I18" s="219"/>
      <c r="J18" s="56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48"/>
    </row>
    <row r="19" spans="3:55" ht="63.75" customHeight="1" thickBot="1" x14ac:dyDescent="0.3">
      <c r="C19" s="9"/>
      <c r="D19" s="48"/>
      <c r="E19" s="70" t="s">
        <v>33</v>
      </c>
      <c r="F19" s="70" t="s">
        <v>31</v>
      </c>
      <c r="G19" s="70" t="s">
        <v>5</v>
      </c>
      <c r="H19" s="70" t="s">
        <v>130</v>
      </c>
      <c r="I19" s="70" t="s">
        <v>201</v>
      </c>
      <c r="J19" s="56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48"/>
    </row>
    <row r="20" spans="3:55" ht="31.5" customHeight="1" thickBot="1" x14ac:dyDescent="0.3">
      <c r="C20" s="9"/>
      <c r="D20" s="48"/>
      <c r="E20" s="73" t="s">
        <v>34</v>
      </c>
      <c r="F20" s="72">
        <v>8</v>
      </c>
      <c r="G20" s="137">
        <f>SUM(İCMAAL!I60:I67)</f>
        <v>9729264546</v>
      </c>
      <c r="H20" s="140">
        <f>SUM(İCMAAL!K60:K67)</f>
        <v>3547604663</v>
      </c>
      <c r="I20" s="137">
        <f>SUM(İCMAAL!M60:M67)</f>
        <v>1883598406</v>
      </c>
      <c r="J20" s="56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48"/>
    </row>
    <row r="21" spans="3:55" ht="27.75" customHeight="1" thickBot="1" x14ac:dyDescent="0.3">
      <c r="C21" s="9"/>
      <c r="D21" s="48"/>
      <c r="E21" s="89" t="s">
        <v>35</v>
      </c>
      <c r="F21" s="89">
        <f>SUM(F20:F20)</f>
        <v>8</v>
      </c>
      <c r="G21" s="169">
        <f>SUM(G20)</f>
        <v>9729264546</v>
      </c>
      <c r="H21" s="169">
        <f>SUM(H20)</f>
        <v>3547604663</v>
      </c>
      <c r="I21" s="174">
        <f>SUM(I20)</f>
        <v>1883598406</v>
      </c>
      <c r="J21" s="175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48"/>
    </row>
    <row r="22" spans="3:55" x14ac:dyDescent="0.25">
      <c r="C22" s="9"/>
      <c r="D22" s="48"/>
      <c r="E22" s="46"/>
      <c r="F22" s="54"/>
      <c r="G22" s="54"/>
      <c r="H22" s="54"/>
      <c r="I22" s="45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48"/>
    </row>
    <row r="23" spans="3:55" x14ac:dyDescent="0.25">
      <c r="C23" s="9"/>
      <c r="D23" s="48"/>
      <c r="E23" s="47"/>
      <c r="F23" s="9"/>
      <c r="G23" s="9"/>
      <c r="H23" s="9"/>
      <c r="I23" s="48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48"/>
    </row>
    <row r="24" spans="3:55" x14ac:dyDescent="0.25">
      <c r="C24" s="9"/>
      <c r="D24" s="48"/>
      <c r="E24" s="47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48"/>
    </row>
    <row r="25" spans="3:55" x14ac:dyDescent="0.25">
      <c r="C25" s="9"/>
      <c r="D25" s="48"/>
      <c r="E25" s="47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48"/>
    </row>
    <row r="26" spans="3:55" ht="15.75" thickBot="1" x14ac:dyDescent="0.3">
      <c r="C26" s="9"/>
      <c r="D26" s="48"/>
      <c r="E26" s="47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48"/>
    </row>
    <row r="27" spans="3:55" ht="16.5" thickBot="1" x14ac:dyDescent="0.3">
      <c r="C27" s="9"/>
      <c r="D27" s="48"/>
      <c r="E27" s="47"/>
      <c r="F27" s="9"/>
      <c r="G27" s="9"/>
      <c r="H27" s="9"/>
      <c r="I27" s="88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48"/>
    </row>
    <row r="28" spans="3:55" x14ac:dyDescent="0.25">
      <c r="C28" s="9"/>
      <c r="D28" s="48"/>
      <c r="E28" s="47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48"/>
    </row>
    <row r="29" spans="3:55" x14ac:dyDescent="0.25">
      <c r="C29" s="9"/>
      <c r="D29" s="48"/>
      <c r="E29" s="47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48"/>
    </row>
    <row r="30" spans="3:55" x14ac:dyDescent="0.25">
      <c r="C30" s="9"/>
      <c r="D30" s="48"/>
      <c r="E30" s="47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48"/>
    </row>
    <row r="31" spans="3:55" x14ac:dyDescent="0.25">
      <c r="C31" s="9"/>
      <c r="D31" s="48"/>
      <c r="E31" s="47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48"/>
    </row>
    <row r="32" spans="3:55" x14ac:dyDescent="0.25">
      <c r="C32" s="9"/>
      <c r="D32" s="48"/>
      <c r="E32" s="47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48"/>
    </row>
    <row r="33" spans="3:55" x14ac:dyDescent="0.25">
      <c r="C33" s="9"/>
      <c r="D33" s="48"/>
      <c r="E33" s="47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48"/>
    </row>
    <row r="34" spans="3:55" x14ac:dyDescent="0.25">
      <c r="C34" s="9"/>
      <c r="D34" s="48"/>
      <c r="E34" s="47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48"/>
    </row>
    <row r="35" spans="3:55" x14ac:dyDescent="0.25">
      <c r="C35" s="9"/>
      <c r="D35" s="48"/>
      <c r="E35" s="47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48"/>
    </row>
    <row r="36" spans="3:55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48"/>
    </row>
    <row r="37" spans="3:55" x14ac:dyDescent="0.25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48"/>
    </row>
    <row r="38" spans="3:55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48"/>
    </row>
    <row r="39" spans="3:55" x14ac:dyDescent="0.25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48"/>
    </row>
    <row r="40" spans="3:55" x14ac:dyDescent="0.25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48"/>
    </row>
    <row r="41" spans="3:55" x14ac:dyDescent="0.25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48"/>
    </row>
    <row r="42" spans="3:55" x14ac:dyDescent="0.25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48"/>
    </row>
    <row r="43" spans="3:55" x14ac:dyDescent="0.25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48"/>
    </row>
    <row r="44" spans="3:55" x14ac:dyDescent="0.25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48"/>
    </row>
    <row r="45" spans="3:55" x14ac:dyDescent="0.25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48"/>
    </row>
    <row r="46" spans="3:55" x14ac:dyDescent="0.25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48"/>
    </row>
    <row r="47" spans="3:55" x14ac:dyDescent="0.25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48"/>
    </row>
    <row r="48" spans="3:55" x14ac:dyDescent="0.25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48"/>
    </row>
    <row r="49" spans="3:55" x14ac:dyDescent="0.25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48"/>
    </row>
    <row r="50" spans="3:55" x14ac:dyDescent="0.25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48"/>
    </row>
    <row r="51" spans="3:55" x14ac:dyDescent="0.25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48"/>
    </row>
    <row r="52" spans="3:55" x14ac:dyDescent="0.25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48"/>
    </row>
    <row r="53" spans="3:55" x14ac:dyDescent="0.25">
      <c r="D53" s="47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48"/>
    </row>
    <row r="54" spans="3:55" x14ac:dyDescent="0.25">
      <c r="D54" s="47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48"/>
    </row>
    <row r="55" spans="3:55" x14ac:dyDescent="0.25">
      <c r="D55" s="47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48"/>
    </row>
    <row r="56" spans="3:55" x14ac:dyDescent="0.25">
      <c r="D56" s="47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48"/>
    </row>
    <row r="57" spans="3:55" x14ac:dyDescent="0.25">
      <c r="D57" s="47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48"/>
    </row>
    <row r="58" spans="3:55" x14ac:dyDescent="0.25">
      <c r="D58" s="47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48"/>
    </row>
    <row r="59" spans="3:55" x14ac:dyDescent="0.25">
      <c r="D59" s="47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48"/>
    </row>
    <row r="60" spans="3:55" x14ac:dyDescent="0.25">
      <c r="D60" s="47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48"/>
    </row>
    <row r="61" spans="3:55" x14ac:dyDescent="0.25">
      <c r="D61" s="47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48"/>
    </row>
    <row r="62" spans="3:55" x14ac:dyDescent="0.25">
      <c r="D62" s="47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48"/>
    </row>
    <row r="63" spans="3:55" x14ac:dyDescent="0.25">
      <c r="D63" s="47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48"/>
    </row>
    <row r="64" spans="3:55" x14ac:dyDescent="0.25">
      <c r="D64" s="47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48"/>
    </row>
    <row r="65" spans="4:55" x14ac:dyDescent="0.25">
      <c r="D65" s="47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48"/>
    </row>
    <row r="66" spans="4:55" x14ac:dyDescent="0.25">
      <c r="D66" s="47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48"/>
    </row>
    <row r="67" spans="4:55" x14ac:dyDescent="0.25">
      <c r="D67" s="47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48"/>
    </row>
    <row r="68" spans="4:55" x14ac:dyDescent="0.25">
      <c r="D68" s="47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48"/>
    </row>
    <row r="69" spans="4:55" x14ac:dyDescent="0.25">
      <c r="D69" s="47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48"/>
    </row>
    <row r="70" spans="4:55" x14ac:dyDescent="0.25">
      <c r="D70" s="47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48"/>
    </row>
    <row r="71" spans="4:55" x14ac:dyDescent="0.25">
      <c r="D71" s="47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48"/>
    </row>
    <row r="72" spans="4:55" x14ac:dyDescent="0.25">
      <c r="D72" s="47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48"/>
    </row>
    <row r="73" spans="4:55" x14ac:dyDescent="0.25">
      <c r="D73" s="47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48"/>
    </row>
    <row r="74" spans="4:55" x14ac:dyDescent="0.25">
      <c r="D74" s="47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48"/>
    </row>
    <row r="75" spans="4:55" x14ac:dyDescent="0.25">
      <c r="D75" s="47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48"/>
    </row>
    <row r="76" spans="4:55" x14ac:dyDescent="0.25">
      <c r="D76" s="47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48"/>
    </row>
    <row r="77" spans="4:55" x14ac:dyDescent="0.25">
      <c r="D77" s="47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48"/>
    </row>
    <row r="78" spans="4:55" x14ac:dyDescent="0.25">
      <c r="D78" s="47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48"/>
    </row>
    <row r="79" spans="4:55" x14ac:dyDescent="0.25">
      <c r="D79" s="47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48"/>
    </row>
    <row r="80" spans="4:55" x14ac:dyDescent="0.25">
      <c r="D80" s="47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48"/>
    </row>
    <row r="81" spans="4:55" x14ac:dyDescent="0.25">
      <c r="D81" s="47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48"/>
    </row>
    <row r="82" spans="4:55" x14ac:dyDescent="0.25">
      <c r="D82" s="47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48"/>
    </row>
    <row r="83" spans="4:55" x14ac:dyDescent="0.25">
      <c r="D83" s="47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48"/>
    </row>
    <row r="84" spans="4:55" x14ac:dyDescent="0.25">
      <c r="D84" s="47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48"/>
    </row>
    <row r="85" spans="4:55" x14ac:dyDescent="0.25">
      <c r="D85" s="47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48"/>
    </row>
    <row r="86" spans="4:55" x14ac:dyDescent="0.25">
      <c r="D86" s="47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48"/>
    </row>
    <row r="87" spans="4:55" x14ac:dyDescent="0.25">
      <c r="D87" s="47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48"/>
    </row>
    <row r="88" spans="4:55" x14ac:dyDescent="0.25">
      <c r="D88" s="47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48"/>
    </row>
    <row r="89" spans="4:55" x14ac:dyDescent="0.25">
      <c r="D89" s="47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48"/>
    </row>
    <row r="90" spans="4:55" x14ac:dyDescent="0.25">
      <c r="D90" s="47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48"/>
    </row>
    <row r="91" spans="4:55" x14ac:dyDescent="0.25">
      <c r="D91" s="47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48"/>
    </row>
    <row r="92" spans="4:55" x14ac:dyDescent="0.25">
      <c r="D92" s="47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48"/>
    </row>
    <row r="93" spans="4:55" x14ac:dyDescent="0.25">
      <c r="D93" s="47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48"/>
    </row>
    <row r="94" spans="4:55" x14ac:dyDescent="0.25">
      <c r="D94" s="47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48"/>
    </row>
    <row r="95" spans="4:55" x14ac:dyDescent="0.25">
      <c r="D95" s="47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48"/>
    </row>
    <row r="96" spans="4:55" x14ac:dyDescent="0.25">
      <c r="D96" s="47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48"/>
    </row>
    <row r="97" spans="4:55" x14ac:dyDescent="0.25">
      <c r="D97" s="47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48"/>
    </row>
    <row r="98" spans="4:55" x14ac:dyDescent="0.25">
      <c r="D98" s="47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48"/>
    </row>
    <row r="99" spans="4:55" x14ac:dyDescent="0.25">
      <c r="D99" s="47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48"/>
    </row>
    <row r="100" spans="4:55" x14ac:dyDescent="0.25">
      <c r="D100" s="47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48"/>
    </row>
    <row r="101" spans="4:55" x14ac:dyDescent="0.25">
      <c r="D101" s="47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48"/>
    </row>
    <row r="102" spans="4:55" x14ac:dyDescent="0.25">
      <c r="D102" s="47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48"/>
    </row>
    <row r="103" spans="4:55" x14ac:dyDescent="0.25">
      <c r="D103" s="47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48"/>
    </row>
    <row r="104" spans="4:55" x14ac:dyDescent="0.25">
      <c r="D104" s="47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48"/>
    </row>
    <row r="105" spans="4:55" x14ac:dyDescent="0.25">
      <c r="D105" s="47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48"/>
    </row>
    <row r="106" spans="4:55" x14ac:dyDescent="0.25">
      <c r="D106" s="47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48"/>
    </row>
    <row r="107" spans="4:55" x14ac:dyDescent="0.25">
      <c r="D107" s="47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48"/>
    </row>
    <row r="108" spans="4:55" x14ac:dyDescent="0.25">
      <c r="D108" s="47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48"/>
    </row>
    <row r="109" spans="4:55" x14ac:dyDescent="0.25">
      <c r="D109" s="47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48"/>
    </row>
    <row r="110" spans="4:55" x14ac:dyDescent="0.25">
      <c r="D110" s="47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48"/>
    </row>
    <row r="111" spans="4:55" x14ac:dyDescent="0.25">
      <c r="D111" s="47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48"/>
    </row>
    <row r="112" spans="4:55" x14ac:dyDescent="0.25">
      <c r="D112" s="47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48"/>
    </row>
    <row r="113" spans="4:55" x14ac:dyDescent="0.25">
      <c r="D113" s="47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48"/>
    </row>
    <row r="114" spans="4:55" x14ac:dyDescent="0.25">
      <c r="D114" s="47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48"/>
    </row>
    <row r="115" spans="4:55" x14ac:dyDescent="0.25">
      <c r="D115" s="47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48"/>
    </row>
    <row r="116" spans="4:55" x14ac:dyDescent="0.25">
      <c r="D116" s="47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48"/>
    </row>
    <row r="117" spans="4:55" x14ac:dyDescent="0.25">
      <c r="D117" s="47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48"/>
    </row>
    <row r="118" spans="4:55" x14ac:dyDescent="0.25">
      <c r="D118" s="47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48"/>
    </row>
    <row r="119" spans="4:55" x14ac:dyDescent="0.25">
      <c r="D119" s="47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48"/>
    </row>
    <row r="120" spans="4:55" x14ac:dyDescent="0.25">
      <c r="D120" s="47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48"/>
    </row>
    <row r="121" spans="4:55" x14ac:dyDescent="0.25">
      <c r="D121" s="47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48"/>
    </row>
    <row r="122" spans="4:55" x14ac:dyDescent="0.25">
      <c r="D122" s="47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48"/>
    </row>
    <row r="123" spans="4:55" x14ac:dyDescent="0.25">
      <c r="D123" s="47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48"/>
    </row>
    <row r="124" spans="4:55" x14ac:dyDescent="0.25">
      <c r="D124" s="47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48"/>
    </row>
    <row r="125" spans="4:55" x14ac:dyDescent="0.25">
      <c r="D125" s="47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48"/>
    </row>
    <row r="126" spans="4:55" x14ac:dyDescent="0.25">
      <c r="D126" s="47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48"/>
    </row>
    <row r="127" spans="4:55" x14ac:dyDescent="0.25">
      <c r="D127" s="47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48"/>
    </row>
    <row r="128" spans="4:55" x14ac:dyDescent="0.25">
      <c r="D128" s="47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48"/>
    </row>
    <row r="129" spans="4:55" x14ac:dyDescent="0.25">
      <c r="D129" s="47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48"/>
    </row>
    <row r="130" spans="4:55" x14ac:dyDescent="0.25">
      <c r="D130" s="47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48"/>
    </row>
    <row r="131" spans="4:55" x14ac:dyDescent="0.25">
      <c r="D131" s="47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48"/>
    </row>
    <row r="132" spans="4:55" x14ac:dyDescent="0.25">
      <c r="D132" s="47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48"/>
    </row>
    <row r="133" spans="4:55" x14ac:dyDescent="0.25">
      <c r="D133" s="47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48"/>
    </row>
    <row r="134" spans="4:55" x14ac:dyDescent="0.25">
      <c r="D134" s="47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48"/>
    </row>
    <row r="135" spans="4:55" x14ac:dyDescent="0.25">
      <c r="D135" s="47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48"/>
    </row>
    <row r="136" spans="4:55" x14ac:dyDescent="0.25">
      <c r="D136" s="47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48"/>
    </row>
    <row r="137" spans="4:55" x14ac:dyDescent="0.25">
      <c r="D137" s="47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48"/>
    </row>
    <row r="138" spans="4:55" x14ac:dyDescent="0.25">
      <c r="D138" s="47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48"/>
    </row>
    <row r="139" spans="4:55" x14ac:dyDescent="0.25">
      <c r="D139" s="47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48"/>
    </row>
    <row r="140" spans="4:55" x14ac:dyDescent="0.25">
      <c r="D140" s="47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48"/>
    </row>
    <row r="141" spans="4:55" x14ac:dyDescent="0.25">
      <c r="D141" s="47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48"/>
    </row>
    <row r="142" spans="4:55" x14ac:dyDescent="0.25">
      <c r="D142" s="47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48"/>
    </row>
    <row r="143" spans="4:55" x14ac:dyDescent="0.25">
      <c r="D143" s="47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48"/>
    </row>
    <row r="144" spans="4:55" x14ac:dyDescent="0.25">
      <c r="D144" s="44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43"/>
    </row>
  </sheetData>
  <mergeCells count="2">
    <mergeCell ref="E3:I4"/>
    <mergeCell ref="E17:I18"/>
  </mergeCells>
  <pageMargins left="0.9055118110236221" right="0.9055118110236221" top="0.94488188976377963" bottom="0.94488188976377963" header="0.31496062992125984" footer="0.31496062992125984"/>
  <pageSetup paperSize="9" scale="2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V21"/>
  <sheetViews>
    <sheetView workbookViewId="0">
      <selection activeCell="J5" sqref="J5"/>
    </sheetView>
  </sheetViews>
  <sheetFormatPr defaultRowHeight="15" x14ac:dyDescent="0.25"/>
  <cols>
    <col min="1" max="1" width="9.140625" style="47"/>
    <col min="2" max="2" width="17.7109375" style="9" customWidth="1"/>
    <col min="3" max="3" width="21.140625" style="9" customWidth="1"/>
    <col min="4" max="4" width="27.85546875" style="9" customWidth="1"/>
    <col min="5" max="5" width="36.28515625" style="9" customWidth="1"/>
    <col min="6" max="6" width="11.42578125" style="9" customWidth="1"/>
    <col min="7" max="7" width="11" style="9" customWidth="1"/>
    <col min="8" max="8" width="13.85546875" style="9" customWidth="1"/>
    <col min="9" max="9" width="19.85546875" style="9" customWidth="1"/>
    <col min="10" max="10" width="13.28515625" style="9" customWidth="1"/>
    <col min="11" max="11" width="14.140625" style="9" customWidth="1"/>
    <col min="12" max="21" width="9.140625" style="9"/>
    <col min="22" max="22" width="9.140625" style="48"/>
  </cols>
  <sheetData>
    <row r="2" spans="1:22" ht="57.75" customHeight="1" thickBot="1" x14ac:dyDescent="0.3"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22" ht="18" x14ac:dyDescent="0.25">
      <c r="A3" s="51"/>
      <c r="B3" s="69"/>
      <c r="C3" s="69"/>
      <c r="D3" s="227" t="s">
        <v>212</v>
      </c>
      <c r="E3" s="228"/>
      <c r="F3" s="228"/>
      <c r="G3" s="228"/>
      <c r="H3" s="229"/>
      <c r="I3" s="190"/>
      <c r="J3" s="69"/>
      <c r="K3" s="69"/>
      <c r="L3" s="47"/>
    </row>
    <row r="4" spans="1:22" ht="18" x14ac:dyDescent="0.25">
      <c r="A4" s="51"/>
      <c r="B4" s="69"/>
      <c r="C4" s="69"/>
      <c r="D4" s="230"/>
      <c r="E4" s="231"/>
      <c r="F4" s="231"/>
      <c r="G4" s="231"/>
      <c r="H4" s="232"/>
      <c r="I4" s="190"/>
      <c r="J4" s="69"/>
      <c r="K4" s="69"/>
      <c r="L4" s="47"/>
    </row>
    <row r="5" spans="1:22" ht="15.75" thickBot="1" x14ac:dyDescent="0.3">
      <c r="A5" s="51"/>
      <c r="B5" s="69"/>
      <c r="C5" s="69"/>
      <c r="D5" s="233"/>
      <c r="E5" s="234"/>
      <c r="F5" s="234"/>
      <c r="G5" s="234"/>
      <c r="H5" s="235"/>
      <c r="I5" s="191"/>
      <c r="J5" s="69"/>
      <c r="K5" s="69"/>
      <c r="L5" s="47"/>
    </row>
    <row r="6" spans="1:22" ht="19.5" thickBot="1" x14ac:dyDescent="0.3">
      <c r="A6" s="51"/>
      <c r="B6" s="222" t="s">
        <v>211</v>
      </c>
      <c r="C6" s="223"/>
      <c r="D6" s="223"/>
      <c r="E6" s="223"/>
      <c r="F6" s="223"/>
      <c r="G6" s="223"/>
      <c r="H6" s="223"/>
      <c r="I6" s="223"/>
      <c r="J6" s="223"/>
      <c r="K6" s="224"/>
      <c r="L6" s="47"/>
    </row>
    <row r="7" spans="1:22" ht="16.5" thickBot="1" x14ac:dyDescent="0.3">
      <c r="A7" s="51"/>
      <c r="B7" s="193" t="s">
        <v>0</v>
      </c>
      <c r="C7" s="193" t="s">
        <v>1</v>
      </c>
      <c r="D7" s="193" t="s">
        <v>2</v>
      </c>
      <c r="E7" s="193" t="s">
        <v>4</v>
      </c>
      <c r="F7" s="193" t="s">
        <v>60</v>
      </c>
      <c r="G7" s="193" t="s">
        <v>5</v>
      </c>
      <c r="H7" s="193"/>
      <c r="I7" s="193" t="s">
        <v>128</v>
      </c>
      <c r="J7" s="193"/>
      <c r="K7" s="193"/>
      <c r="L7" s="47"/>
    </row>
    <row r="8" spans="1:22" ht="15.75" thickBot="1" x14ac:dyDescent="0.3">
      <c r="A8" s="51"/>
      <c r="B8" s="214"/>
      <c r="C8" s="214"/>
      <c r="D8" s="214"/>
      <c r="E8" s="214"/>
      <c r="F8" s="214"/>
      <c r="G8" s="214"/>
      <c r="H8" s="214"/>
      <c r="I8" s="225" t="s">
        <v>203</v>
      </c>
      <c r="J8" s="225" t="s">
        <v>7</v>
      </c>
      <c r="K8" s="214" t="s">
        <v>6</v>
      </c>
      <c r="L8" s="47"/>
    </row>
    <row r="9" spans="1:22" ht="28.5" customHeight="1" thickBot="1" x14ac:dyDescent="0.3">
      <c r="A9" s="51"/>
      <c r="B9" s="192"/>
      <c r="C9" s="192"/>
      <c r="D9" s="192"/>
      <c r="E9" s="192"/>
      <c r="F9" s="192"/>
      <c r="G9" s="149" t="s">
        <v>202</v>
      </c>
      <c r="H9" s="149" t="s">
        <v>6</v>
      </c>
      <c r="I9" s="226"/>
      <c r="J9" s="226"/>
      <c r="K9" s="192"/>
      <c r="L9" s="47"/>
    </row>
    <row r="10" spans="1:22" ht="16.5" thickBot="1" x14ac:dyDescent="0.3">
      <c r="A10" s="51"/>
      <c r="B10" s="101" t="s">
        <v>167</v>
      </c>
      <c r="C10" s="101" t="s">
        <v>170</v>
      </c>
      <c r="D10" s="101" t="s">
        <v>168</v>
      </c>
      <c r="E10" s="101" t="s">
        <v>169</v>
      </c>
      <c r="F10" s="154" t="s">
        <v>155</v>
      </c>
      <c r="G10" s="164"/>
      <c r="H10" s="155">
        <v>190001000</v>
      </c>
      <c r="I10" s="164"/>
      <c r="J10" s="189"/>
      <c r="K10" s="103">
        <v>1000</v>
      </c>
      <c r="L10" s="47"/>
    </row>
    <row r="11" spans="1:22" ht="32.25" thickBot="1" x14ac:dyDescent="0.3">
      <c r="A11" s="51"/>
      <c r="B11" s="101" t="s">
        <v>131</v>
      </c>
      <c r="C11" s="101" t="s">
        <v>99</v>
      </c>
      <c r="D11" s="101" t="s">
        <v>22</v>
      </c>
      <c r="E11" s="101" t="s">
        <v>49</v>
      </c>
      <c r="F11" s="154" t="s">
        <v>126</v>
      </c>
      <c r="G11" s="165"/>
      <c r="H11" s="155">
        <v>80000000</v>
      </c>
      <c r="I11" s="164"/>
      <c r="J11" s="156"/>
      <c r="K11" s="103">
        <v>80000000</v>
      </c>
      <c r="L11" s="47"/>
    </row>
    <row r="12" spans="1:22" ht="32.25" thickBot="1" x14ac:dyDescent="0.3">
      <c r="A12" s="51"/>
      <c r="B12" s="157" t="s">
        <v>166</v>
      </c>
      <c r="C12" s="157" t="s">
        <v>99</v>
      </c>
      <c r="D12" s="158" t="s">
        <v>24</v>
      </c>
      <c r="E12" s="157" t="s">
        <v>88</v>
      </c>
      <c r="F12" s="159" t="s">
        <v>126</v>
      </c>
      <c r="G12" s="164"/>
      <c r="H12" s="160">
        <v>10000000</v>
      </c>
      <c r="I12" s="164"/>
      <c r="J12" s="161"/>
      <c r="K12" s="162">
        <v>10000000</v>
      </c>
      <c r="L12" s="47"/>
    </row>
    <row r="13" spans="1:22" s="1" customFormat="1" ht="16.5" thickBot="1" x14ac:dyDescent="0.3">
      <c r="A13" s="52"/>
      <c r="B13" s="109" t="s">
        <v>162</v>
      </c>
      <c r="C13" s="101" t="s">
        <v>99</v>
      </c>
      <c r="D13" s="109" t="s">
        <v>61</v>
      </c>
      <c r="E13" s="109" t="s">
        <v>62</v>
      </c>
      <c r="F13" s="154" t="s">
        <v>126</v>
      </c>
      <c r="G13" s="163"/>
      <c r="H13" s="155">
        <v>2000000</v>
      </c>
      <c r="I13" s="164"/>
      <c r="J13" s="156"/>
      <c r="K13" s="103">
        <v>2000000</v>
      </c>
      <c r="L13" s="49"/>
      <c r="M13" s="7"/>
      <c r="N13" s="7"/>
      <c r="O13" s="7"/>
      <c r="P13" s="7"/>
      <c r="Q13" s="7"/>
      <c r="R13" s="7"/>
      <c r="S13" s="7"/>
      <c r="T13" s="7"/>
      <c r="U13" s="7"/>
      <c r="V13" s="50"/>
    </row>
    <row r="14" spans="1:22" s="1" customFormat="1" ht="16.5" thickBot="1" x14ac:dyDescent="0.3">
      <c r="A14" s="52"/>
      <c r="B14" s="109" t="s">
        <v>184</v>
      </c>
      <c r="C14" s="101" t="s">
        <v>21</v>
      </c>
      <c r="D14" s="109" t="s">
        <v>22</v>
      </c>
      <c r="E14" s="101" t="s">
        <v>108</v>
      </c>
      <c r="F14" s="154" t="s">
        <v>126</v>
      </c>
      <c r="G14" s="164"/>
      <c r="H14" s="155">
        <v>122115000</v>
      </c>
      <c r="I14" s="164"/>
      <c r="J14" s="156"/>
      <c r="K14" s="103">
        <v>122115000</v>
      </c>
      <c r="L14" s="49"/>
      <c r="M14" s="7"/>
      <c r="N14" s="7"/>
      <c r="O14" s="7"/>
      <c r="P14" s="7"/>
      <c r="Q14" s="7"/>
      <c r="R14" s="7"/>
      <c r="S14" s="7"/>
      <c r="T14" s="7"/>
      <c r="U14" s="7"/>
      <c r="V14" s="50"/>
    </row>
    <row r="15" spans="1:22" s="1" customFormat="1" ht="16.5" thickBot="1" x14ac:dyDescent="0.3">
      <c r="A15" s="52"/>
      <c r="B15" s="109"/>
      <c r="C15" s="101" t="s">
        <v>188</v>
      </c>
      <c r="D15" s="109" t="s">
        <v>187</v>
      </c>
      <c r="E15" s="101" t="s">
        <v>189</v>
      </c>
      <c r="F15" s="154" t="s">
        <v>155</v>
      </c>
      <c r="G15" s="164"/>
      <c r="H15" s="155">
        <v>405000000</v>
      </c>
      <c r="I15" s="164"/>
      <c r="J15" s="156"/>
      <c r="K15" s="103">
        <v>74750000</v>
      </c>
      <c r="L15" s="49"/>
      <c r="M15" s="7"/>
      <c r="N15" s="7"/>
      <c r="O15" s="7"/>
      <c r="P15" s="7"/>
      <c r="Q15" s="7"/>
      <c r="R15" s="7"/>
      <c r="S15" s="7"/>
      <c r="T15" s="7"/>
      <c r="U15" s="7"/>
      <c r="V15" s="50"/>
    </row>
    <row r="16" spans="1:22" s="1" customFormat="1" ht="48" thickBot="1" x14ac:dyDescent="0.3">
      <c r="A16" s="52"/>
      <c r="B16" s="101" t="s">
        <v>133</v>
      </c>
      <c r="C16" s="101" t="s">
        <v>134</v>
      </c>
      <c r="D16" s="101" t="s">
        <v>135</v>
      </c>
      <c r="E16" s="101" t="s">
        <v>20</v>
      </c>
      <c r="F16" s="154" t="s">
        <v>126</v>
      </c>
      <c r="G16" s="165"/>
      <c r="H16" s="155">
        <v>5817000</v>
      </c>
      <c r="I16" s="164"/>
      <c r="J16" s="156"/>
      <c r="K16" s="103">
        <v>5817000</v>
      </c>
      <c r="L16" s="49"/>
      <c r="M16" s="7"/>
      <c r="N16" s="7"/>
      <c r="O16" s="7"/>
      <c r="P16" s="7"/>
      <c r="Q16" s="7"/>
      <c r="R16" s="7"/>
      <c r="S16" s="7"/>
      <c r="T16" s="7"/>
      <c r="U16" s="7"/>
      <c r="V16" s="50"/>
    </row>
    <row r="17" spans="1:22" s="1" customFormat="1" ht="32.25" thickBot="1" x14ac:dyDescent="0.3">
      <c r="A17" s="52"/>
      <c r="B17" s="166" t="s">
        <v>152</v>
      </c>
      <c r="C17" s="167" t="s">
        <v>14</v>
      </c>
      <c r="D17" s="167" t="s">
        <v>204</v>
      </c>
      <c r="E17" s="101" t="s">
        <v>154</v>
      </c>
      <c r="F17" s="102" t="s">
        <v>155</v>
      </c>
      <c r="G17" s="103"/>
      <c r="H17" s="168">
        <v>1446357694</v>
      </c>
      <c r="I17" s="128"/>
      <c r="J17" s="156"/>
      <c r="K17" s="103">
        <v>200000000</v>
      </c>
      <c r="L17" s="49"/>
      <c r="M17" s="7"/>
      <c r="N17" s="7"/>
      <c r="O17" s="7"/>
      <c r="P17" s="7"/>
      <c r="Q17" s="7"/>
      <c r="R17" s="7"/>
      <c r="S17" s="7"/>
      <c r="T17" s="7"/>
      <c r="U17" s="7"/>
      <c r="V17" s="50"/>
    </row>
    <row r="18" spans="1:22" s="1" customFormat="1" ht="16.5" thickBot="1" x14ac:dyDescent="0.3">
      <c r="A18" s="52"/>
      <c r="B18" s="166" t="s">
        <v>121</v>
      </c>
      <c r="C18" s="167" t="s">
        <v>125</v>
      </c>
      <c r="D18" s="167" t="s">
        <v>124</v>
      </c>
      <c r="E18" s="101" t="s">
        <v>123</v>
      </c>
      <c r="F18" s="102" t="s">
        <v>126</v>
      </c>
      <c r="G18" s="103"/>
      <c r="H18" s="168">
        <v>4500000</v>
      </c>
      <c r="I18" s="128"/>
      <c r="J18" s="156"/>
      <c r="K18" s="103">
        <v>4500000</v>
      </c>
      <c r="L18" s="49"/>
      <c r="M18" s="7"/>
      <c r="N18" s="7"/>
      <c r="O18" s="7"/>
      <c r="P18" s="7"/>
      <c r="Q18" s="7"/>
      <c r="R18" s="7"/>
      <c r="S18" s="7"/>
      <c r="T18" s="7"/>
      <c r="U18" s="7"/>
      <c r="V18" s="50"/>
    </row>
    <row r="19" spans="1:22" ht="16.5" thickBot="1" x14ac:dyDescent="0.3">
      <c r="A19" s="51"/>
      <c r="B19" s="66"/>
      <c r="C19" s="61"/>
      <c r="D19" s="61"/>
      <c r="E19" s="61"/>
      <c r="F19" s="62"/>
      <c r="G19" s="64"/>
      <c r="H19" s="150"/>
      <c r="I19" s="63"/>
      <c r="J19" s="152"/>
      <c r="K19" s="65"/>
      <c r="L19" s="47"/>
    </row>
    <row r="20" spans="1:22" ht="16.5" thickBot="1" x14ac:dyDescent="0.3">
      <c r="A20" s="51"/>
      <c r="B20" s="64"/>
      <c r="C20" s="64"/>
      <c r="D20" s="64"/>
      <c r="E20" s="220" t="s">
        <v>6</v>
      </c>
      <c r="F20" s="221"/>
      <c r="G20" s="67">
        <f>SUM(G10:G19)</f>
        <v>0</v>
      </c>
      <c r="H20" s="151">
        <f>SUM(H10:H19)</f>
        <v>2265790694</v>
      </c>
      <c r="I20" s="68">
        <f>SUM(I10:I19)</f>
        <v>0</v>
      </c>
      <c r="J20" s="153">
        <f>SUM(J10:J19)</f>
        <v>0</v>
      </c>
      <c r="K20" s="68">
        <f>SUM(K10:K19)</f>
        <v>499183000</v>
      </c>
      <c r="L20" s="47"/>
    </row>
    <row r="21" spans="1:22" x14ac:dyDescent="0.25"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3">
    <mergeCell ref="D3:H5"/>
    <mergeCell ref="I7:K7"/>
    <mergeCell ref="K8:K9"/>
    <mergeCell ref="E20:F20"/>
    <mergeCell ref="B6:K6"/>
    <mergeCell ref="B7:B9"/>
    <mergeCell ref="C7:C9"/>
    <mergeCell ref="D7:D9"/>
    <mergeCell ref="E7:E9"/>
    <mergeCell ref="F7:F9"/>
    <mergeCell ref="G7:H8"/>
    <mergeCell ref="I8:I9"/>
    <mergeCell ref="J8:J9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İCMAAL</vt:lpstr>
      <vt:lpstr>TOPLAM YATIRIM</vt:lpstr>
      <vt:lpstr>YENİ PROJELER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Nesrin ÖZ</dc:creator>
  <cp:lastModifiedBy>Büşra BİÇER DÜZGÜNER</cp:lastModifiedBy>
  <cp:lastPrinted>2025-01-20T11:43:39Z</cp:lastPrinted>
  <dcterms:created xsi:type="dcterms:W3CDTF">2017-01-17T05:54:50Z</dcterms:created>
  <dcterms:modified xsi:type="dcterms:W3CDTF">2025-01-20T11:59:20Z</dcterms:modified>
</cp:coreProperties>
</file>